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<sst xmlns="http://schemas.openxmlformats.org/spreadsheetml/2006/main" count="1366" uniqueCount="630">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</sst>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75"/>
  <sheetViews>
    <sheetView tabSelected="1" zoomScale="120" zoomScaleNormal="120" zoomScalePageLayoutView="0" workbookViewId="0" topLeftCell="A1">
      <pane xSplit="12" ySplit="4" topLeftCell="AV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W15" sqref="AW15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600</v>
      </c>
      <c r="P1" s="26"/>
      <c r="Q1" s="26" t="s">
        <v>601</v>
      </c>
      <c r="R1" s="26"/>
      <c r="S1" s="26" t="s">
        <v>519</v>
      </c>
      <c r="T1" s="26"/>
      <c r="U1" s="26" t="s">
        <v>602</v>
      </c>
      <c r="V1" s="26"/>
      <c r="W1" s="26" t="s">
        <v>603</v>
      </c>
      <c r="X1" s="26"/>
      <c r="Y1" s="26" t="s">
        <v>604</v>
      </c>
      <c r="Z1" s="26"/>
      <c r="AA1" s="26" t="s">
        <v>605</v>
      </c>
      <c r="AB1" s="26"/>
      <c r="AC1" s="26" t="s">
        <v>157</v>
      </c>
      <c r="AD1" s="26"/>
      <c r="AE1" s="26" t="s">
        <v>152</v>
      </c>
      <c r="AF1" s="26"/>
      <c r="AG1" s="26" t="s">
        <v>606</v>
      </c>
      <c r="AH1" s="26"/>
      <c r="AI1" s="26" t="s">
        <v>607</v>
      </c>
      <c r="AJ1" s="26"/>
      <c r="AK1" s="26" t="s">
        <v>576</v>
      </c>
      <c r="AL1" s="26"/>
      <c r="AM1" s="26" t="s">
        <v>578</v>
      </c>
      <c r="AO1" s="4" t="s">
        <v>575</v>
      </c>
      <c r="AQ1" s="4" t="s">
        <v>608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609</v>
      </c>
      <c r="P2" s="26"/>
      <c r="Q2" s="26" t="s">
        <v>610</v>
      </c>
      <c r="R2" s="26"/>
      <c r="S2" s="26" t="s">
        <v>520</v>
      </c>
      <c r="T2" s="26"/>
      <c r="U2" s="26" t="s">
        <v>611</v>
      </c>
      <c r="V2" s="26"/>
      <c r="W2" s="26" t="s">
        <v>261</v>
      </c>
      <c r="X2" s="26"/>
      <c r="Y2" s="26" t="s">
        <v>612</v>
      </c>
      <c r="Z2" s="26"/>
      <c r="AA2" s="26" t="s">
        <v>613</v>
      </c>
      <c r="AB2" s="26"/>
      <c r="AC2" s="26" t="s">
        <v>521</v>
      </c>
      <c r="AD2" s="26"/>
      <c r="AE2" s="26" t="s">
        <v>173</v>
      </c>
      <c r="AF2" s="26"/>
      <c r="AG2" s="26" t="s">
        <v>546</v>
      </c>
      <c r="AH2" s="26"/>
      <c r="AI2" s="26" t="s">
        <v>614</v>
      </c>
      <c r="AJ2" s="26"/>
      <c r="AK2" s="26" t="s">
        <v>615</v>
      </c>
      <c r="AL2" s="26"/>
      <c r="AM2" s="26" t="s">
        <v>577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42870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/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3</v>
      </c>
      <c r="B5" s="2">
        <v>28473</v>
      </c>
      <c r="C5" s="3">
        <f>DATEDIF(B5,$C$4,"Y")</f>
        <v>39</v>
      </c>
      <c r="D5" s="1" t="s">
        <v>297</v>
      </c>
      <c r="E5" s="1" t="str">
        <f>IF(C5&lt;46,"YES","NO")</f>
        <v>YES</v>
      </c>
      <c r="F5" s="1" t="str">
        <f>IF(AND(C5&gt;45,C5&lt;66),"YES","NO")</f>
        <v>NO</v>
      </c>
      <c r="G5" s="1" t="str">
        <f>IF(AND(C5&gt;65,C5&lt;100),"YES","NO")</f>
        <v>NO</v>
      </c>
      <c r="H5" s="1" t="s">
        <v>51</v>
      </c>
      <c r="I5" s="1">
        <v>2</v>
      </c>
      <c r="J5" s="1">
        <f>J4+1</f>
        <v>1</v>
      </c>
      <c r="K5" s="1" t="s">
        <v>325</v>
      </c>
      <c r="L5" s="1" t="s">
        <v>326</v>
      </c>
      <c r="M5" s="4">
        <v>1</v>
      </c>
      <c r="N5" s="3">
        <f>IF(M5="",0,(N$4*(101+(1000*LOG(M$4,10))-(1000*LOG(M5,10)))))</f>
        <v>1379.753600952829</v>
      </c>
      <c r="O5" s="4">
        <v>3</v>
      </c>
      <c r="P5" s="3">
        <f>IF(O5="",0,(P$4*(101+(1000*LOG(O$4,10))-(1000*LOG(O5,10)))))</f>
        <v>1101</v>
      </c>
      <c r="Q5" s="4">
        <v>1</v>
      </c>
      <c r="R5" s="5">
        <f>IF(Q5="",0,(R$4*(101+(1000*LOG(Q$4,10))-(1000*LOG(Q5,10)))))</f>
        <v>1481.211241711606</v>
      </c>
      <c r="T5" s="3">
        <f>IF(S5="",0,(T$4*(101+(1000*LOG(S$4,10))-(1000*LOG(S5,10)))))</f>
        <v>0</v>
      </c>
      <c r="V5" s="3">
        <f>IF(U5="",0,(V$4*(101+(1000*LOG(U$4,10))-(1000*LOG(U5,10)))))</f>
        <v>0</v>
      </c>
      <c r="X5" s="3">
        <f>IF(W5="",0,(X$4*(101+(1000*LOG(W$4,10))-(1000*LOG(W5,10)))))</f>
        <v>0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3961.964842664435</v>
      </c>
      <c r="AT5" s="6">
        <f>BN5</f>
        <v>3961.964842664435</v>
      </c>
      <c r="AU5" s="9" t="s">
        <v>524</v>
      </c>
      <c r="AV5" s="3">
        <f>IF(AU5="*",AT5*0.05,0)</f>
        <v>198.09824213322176</v>
      </c>
      <c r="AW5" s="7">
        <f>AT5+AV5</f>
        <v>4160.063084797656</v>
      </c>
      <c r="AX5" s="4" t="s">
        <v>27</v>
      </c>
      <c r="AY5" s="3">
        <f>N5</f>
        <v>1379.753600952829</v>
      </c>
      <c r="AZ5" s="3">
        <f>P5</f>
        <v>1101</v>
      </c>
      <c r="BA5" s="3">
        <f>R5</f>
        <v>1481.211241711606</v>
      </c>
      <c r="BB5" s="3">
        <f>T5</f>
        <v>0</v>
      </c>
      <c r="BC5" s="3">
        <f>V5</f>
        <v>0</v>
      </c>
      <c r="BD5" s="3">
        <f>X5</f>
        <v>0</v>
      </c>
      <c r="BE5" s="3">
        <f>Z5</f>
        <v>0</v>
      </c>
      <c r="BF5" s="3">
        <f>AB5</f>
        <v>0</v>
      </c>
      <c r="BG5" s="3">
        <f>AD5</f>
        <v>0</v>
      </c>
      <c r="BH5" s="3">
        <f>AF5</f>
        <v>0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3961.964842664435</v>
      </c>
    </row>
    <row r="6" spans="1:68" ht="12">
      <c r="A6" s="4">
        <f>COUNTIF(AY6:BM6,"&gt;0")</f>
        <v>4</v>
      </c>
      <c r="B6" s="2">
        <v>19741</v>
      </c>
      <c r="C6" s="3">
        <f>DATEDIF(B6,$C$4,"Y")</f>
        <v>63</v>
      </c>
      <c r="D6" s="1" t="s">
        <v>297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298</v>
      </c>
      <c r="I6" s="1">
        <v>2</v>
      </c>
      <c r="J6" s="1">
        <f>J5+1</f>
        <v>2</v>
      </c>
      <c r="K6" s="1" t="s">
        <v>194</v>
      </c>
      <c r="L6" s="1" t="s">
        <v>626</v>
      </c>
      <c r="M6" s="4">
        <v>3</v>
      </c>
      <c r="N6" s="3">
        <f>IF(M6="",0,(N$4*(101+(1000*LOG(M$4,10))-(1000*LOG(M6,10)))))</f>
        <v>902.6323462331666</v>
      </c>
      <c r="O6" s="4">
        <v>11</v>
      </c>
      <c r="P6" s="3">
        <f>IF(O6="",0,(P$4*(101+(1000*LOG(O$4,10))-(1000*LOG(O6,10)))))</f>
        <v>536.7285695614376</v>
      </c>
      <c r="Q6" s="4">
        <v>4</v>
      </c>
      <c r="R6" s="5">
        <f>IF(Q6="",0,(R$4*(101+(1000*LOG(Q$4,10))-(1000*LOG(Q6,10)))))</f>
        <v>879.1512503836436</v>
      </c>
      <c r="S6" s="4">
        <v>1</v>
      </c>
      <c r="T6" s="3">
        <f>IF(S6="",0,(T$4*(101+(1000*LOG(S$4,10))-(1000*LOG(S6,10)))))</f>
        <v>1515.973347970818</v>
      </c>
      <c r="V6" s="3">
        <f>IF(U6="",0,(V$4*(101+(1000*LOG(U$4,10))-(1000*LOG(U6,10)))))</f>
        <v>0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3834.4855141490657</v>
      </c>
      <c r="AT6" s="6">
        <f>BN6</f>
        <v>3834.4855141490652</v>
      </c>
      <c r="AU6" s="9" t="s">
        <v>524</v>
      </c>
      <c r="AV6" s="3">
        <f>IF(AU6="*",AT6*0.05,0)</f>
        <v>191.72427570745327</v>
      </c>
      <c r="AW6" s="7">
        <f>AT6+AV6</f>
        <v>4026.2097898565185</v>
      </c>
      <c r="AX6" s="4" t="s">
        <v>27</v>
      </c>
      <c r="AY6" s="3">
        <f>N6</f>
        <v>902.6323462331666</v>
      </c>
      <c r="AZ6" s="3">
        <f>P6</f>
        <v>536.7285695614376</v>
      </c>
      <c r="BA6" s="3">
        <f>R6</f>
        <v>879.1512503836436</v>
      </c>
      <c r="BB6" s="3">
        <f>T6</f>
        <v>1515.973347970818</v>
      </c>
      <c r="BC6" s="3">
        <f>V6</f>
        <v>0</v>
      </c>
      <c r="BD6" s="3">
        <f>X6</f>
        <v>0</v>
      </c>
      <c r="BE6" s="3">
        <f>Z6</f>
        <v>0</v>
      </c>
      <c r="BF6" s="3">
        <f>AB6</f>
        <v>0</v>
      </c>
      <c r="BG6" s="3">
        <f>AD6</f>
        <v>0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3834.4855141490652</v>
      </c>
      <c r="BP6" s="3"/>
    </row>
    <row r="7" spans="1:66" ht="12">
      <c r="A7" s="4">
        <f>COUNTIF(AY7:BM7,"&gt;0")</f>
        <v>3</v>
      </c>
      <c r="B7" s="2">
        <v>23017</v>
      </c>
      <c r="C7" s="3">
        <f>DATEDIF(B7,$C$4,"Y")</f>
        <v>54</v>
      </c>
      <c r="D7" s="12" t="s">
        <v>523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184</v>
      </c>
      <c r="I7" s="1">
        <v>2</v>
      </c>
      <c r="J7" s="1">
        <f>J6+1</f>
        <v>3</v>
      </c>
      <c r="K7" s="1" t="s">
        <v>254</v>
      </c>
      <c r="L7" s="1" t="s">
        <v>588</v>
      </c>
      <c r="M7" s="4">
        <v>2</v>
      </c>
      <c r="N7" s="3">
        <f>IF(M7="",0,(N$4*(101+(1000*LOG(M$4,10))-(1000*LOG(M7,10)))))</f>
        <v>1078.723605288848</v>
      </c>
      <c r="P7" s="3">
        <f>IF(O7="",0,(P$4*(101+(1000*LOG(O$4,10))-(1000*LOG(O7,10)))))</f>
        <v>0</v>
      </c>
      <c r="Q7" s="4">
        <v>2</v>
      </c>
      <c r="R7" s="5">
        <f>IF(Q7="",0,(R$4*(101+(1000*LOG(Q$4,10))-(1000*LOG(Q7,10)))))</f>
        <v>1180.1812460476249</v>
      </c>
      <c r="S7" s="4">
        <v>3</v>
      </c>
      <c r="T7" s="3">
        <f>IF(S7="",0,(T$4*(101+(1000*LOG(S$4,10))-(1000*LOG(S7,10)))))</f>
        <v>1038.8520932511556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3297.7569445876284</v>
      </c>
      <c r="AT7" s="6">
        <f>BN7</f>
        <v>3297.7569445876284</v>
      </c>
      <c r="AU7" s="4"/>
      <c r="AV7" s="3">
        <f>IF(AU7="*",AT7*0.05,0)</f>
        <v>0</v>
      </c>
      <c r="AW7" s="7">
        <f>AT7+AV7</f>
        <v>3297.7569445876284</v>
      </c>
      <c r="AX7" s="4" t="s">
        <v>27</v>
      </c>
      <c r="AY7" s="3">
        <f>N7</f>
        <v>1078.723605288848</v>
      </c>
      <c r="AZ7" s="3">
        <f>P7</f>
        <v>0</v>
      </c>
      <c r="BA7" s="3">
        <f>R7</f>
        <v>1180.1812460476249</v>
      </c>
      <c r="BB7" s="3">
        <f>T7</f>
        <v>1038.8520932511556</v>
      </c>
      <c r="BC7" s="3">
        <f>V7</f>
        <v>0</v>
      </c>
      <c r="BD7" s="3">
        <f>X7</f>
        <v>0</v>
      </c>
      <c r="BE7" s="3">
        <f>Z7</f>
        <v>0</v>
      </c>
      <c r="BF7" s="3">
        <f>AB7</f>
        <v>0</v>
      </c>
      <c r="BG7" s="3">
        <f>AD7</f>
        <v>0</v>
      </c>
      <c r="BH7" s="3">
        <f>AF7</f>
        <v>0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3297.7569445876284</v>
      </c>
    </row>
    <row r="8" spans="1:66" ht="12">
      <c r="A8" s="4">
        <f>COUNTIF(AY8:BM8,"&gt;0")</f>
        <v>3</v>
      </c>
      <c r="B8" s="2">
        <v>21025</v>
      </c>
      <c r="C8" s="3">
        <f>DATEDIF(B8,$C$4,"Y")</f>
        <v>59</v>
      </c>
      <c r="D8" s="1" t="s">
        <v>333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428</v>
      </c>
      <c r="I8" s="1">
        <v>2</v>
      </c>
      <c r="J8" s="1">
        <f>J7+1</f>
        <v>4</v>
      </c>
      <c r="K8" s="1" t="s">
        <v>338</v>
      </c>
      <c r="L8" s="12" t="s">
        <v>618</v>
      </c>
      <c r="M8" s="4">
        <v>4</v>
      </c>
      <c r="N8" s="3">
        <f>IF(M8="",0,(N$4*(101+(1000*LOG(M$4,10))-(1000*LOG(M8,10)))))</f>
        <v>777.6936096248667</v>
      </c>
      <c r="P8" s="3">
        <f>IF(O8="",0,(P$4*(101+(1000*LOG(O$4,10))-(1000*LOG(O8,10)))))</f>
        <v>0</v>
      </c>
      <c r="Q8" s="4">
        <v>7</v>
      </c>
      <c r="R8" s="5">
        <f>IF(Q8="",0,(R$4*(101+(1000*LOG(Q$4,10))-(1000*LOG(Q8,10)))))</f>
        <v>636.1132016973492</v>
      </c>
      <c r="S8" s="4">
        <v>2</v>
      </c>
      <c r="T8" s="3">
        <f>IF(S8="",0,(T$4*(101+(1000*LOG(S$4,10))-(1000*LOG(S8,10)))))</f>
        <v>1214.943352306837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2628.7501636290526</v>
      </c>
      <c r="AT8" s="6">
        <f>BN8</f>
        <v>2628.7501636290526</v>
      </c>
      <c r="AV8" s="3">
        <f>IF(AU8="*",AT8*0.05,0)</f>
        <v>0</v>
      </c>
      <c r="AW8" s="7">
        <f>AT8+AV8</f>
        <v>2628.7501636290526</v>
      </c>
      <c r="AX8" s="4" t="s">
        <v>27</v>
      </c>
      <c r="AY8" s="3">
        <f>N8</f>
        <v>777.6936096248667</v>
      </c>
      <c r="AZ8" s="3">
        <f>P8</f>
        <v>0</v>
      </c>
      <c r="BA8" s="3">
        <f>R8</f>
        <v>636.1132016973492</v>
      </c>
      <c r="BB8" s="3">
        <f>T8</f>
        <v>1214.943352306837</v>
      </c>
      <c r="BC8" s="3">
        <f>V8</f>
        <v>0</v>
      </c>
      <c r="BD8" s="3">
        <f>X8</f>
        <v>0</v>
      </c>
      <c r="BE8" s="3">
        <f>Z8</f>
        <v>0</v>
      </c>
      <c r="BF8" s="3">
        <f>AB8</f>
        <v>0</v>
      </c>
      <c r="BG8" s="3">
        <f>AD8</f>
        <v>0</v>
      </c>
      <c r="BH8" s="3">
        <f>AF8</f>
        <v>0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2628.7501636290526</v>
      </c>
    </row>
    <row r="9" spans="1:66" ht="12">
      <c r="A9" s="4">
        <f>COUNTIF(AY9:BM9,"&gt;0")</f>
        <v>3</v>
      </c>
      <c r="B9" s="2">
        <v>21271</v>
      </c>
      <c r="C9" s="3">
        <f>DATEDIF(B9,$C$4,"Y")</f>
        <v>59</v>
      </c>
      <c r="D9" s="1" t="s">
        <v>297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444</v>
      </c>
      <c r="I9" s="1">
        <v>2</v>
      </c>
      <c r="J9" s="1">
        <f>J8+1</f>
        <v>5</v>
      </c>
      <c r="K9" s="1" t="s">
        <v>346</v>
      </c>
      <c r="L9" s="1" t="s">
        <v>511</v>
      </c>
      <c r="M9" s="4">
        <v>6</v>
      </c>
      <c r="N9" s="3">
        <f>IF(M9="",0,(N$4*(101+(1000*LOG(M$4,10))-(1000*LOG(M9,10)))))</f>
        <v>601.6023505691854</v>
      </c>
      <c r="O9" s="4">
        <v>8</v>
      </c>
      <c r="P9" s="3">
        <f>IF(O9="",0,(P$4*(101+(1000*LOG(O$4,10))-(1000*LOG(O9,10)))))</f>
        <v>675.031267727719</v>
      </c>
      <c r="R9" s="5">
        <f>IF(Q9="",0,(R$4*(101+(1000*LOG(Q$4,10))-(1000*LOG(Q9,10)))))</f>
        <v>0</v>
      </c>
      <c r="S9" s="4">
        <v>4</v>
      </c>
      <c r="T9" s="3">
        <f>IF(S9="",0,(T$4*(101+(1000*LOG(S$4,10))-(1000*LOG(S9,10)))))</f>
        <v>913.9133566428557</v>
      </c>
      <c r="V9" s="3">
        <f>IF(U9="",0,(V$4*(101+(1000*LOG(U$4,10))-(1000*LOG(U9,10)))))</f>
        <v>0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2190.54697493976</v>
      </c>
      <c r="AT9" s="6">
        <f>BN9</f>
        <v>2190.5469749397603</v>
      </c>
      <c r="AU9" s="9" t="s">
        <v>524</v>
      </c>
      <c r="AV9" s="3">
        <f>IF(AU9="*",AT9*0.05,0)</f>
        <v>109.52734874698803</v>
      </c>
      <c r="AW9" s="7">
        <f>AT9+AV9</f>
        <v>2300.0743236867484</v>
      </c>
      <c r="AX9" s="4" t="s">
        <v>27</v>
      </c>
      <c r="AY9" s="3">
        <f>N9</f>
        <v>601.6023505691854</v>
      </c>
      <c r="AZ9" s="3">
        <f>P9</f>
        <v>675.031267727719</v>
      </c>
      <c r="BA9" s="3">
        <f>R9</f>
        <v>0</v>
      </c>
      <c r="BB9" s="3">
        <f>T9</f>
        <v>913.9133566428557</v>
      </c>
      <c r="BC9" s="3">
        <f>V9</f>
        <v>0</v>
      </c>
      <c r="BD9" s="3">
        <f>X9</f>
        <v>0</v>
      </c>
      <c r="BE9" s="3">
        <f>Z9</f>
        <v>0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2190.5469749397603</v>
      </c>
    </row>
    <row r="10" spans="1:66" ht="12">
      <c r="A10" s="4">
        <f>COUNTIF(AY10:BM10,"&gt;0")</f>
        <v>2</v>
      </c>
      <c r="B10" s="2">
        <v>22401</v>
      </c>
      <c r="C10" s="3">
        <f>DATEDIF(B10,$C$4,"Y")</f>
        <v>56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213</v>
      </c>
      <c r="I10" s="1">
        <v>1</v>
      </c>
      <c r="J10" s="1">
        <f>J9+1</f>
        <v>6</v>
      </c>
      <c r="K10" s="1" t="s">
        <v>178</v>
      </c>
      <c r="L10" s="1" t="s">
        <v>179</v>
      </c>
      <c r="M10" s="4">
        <v>5</v>
      </c>
      <c r="N10" s="3">
        <f>IF(M10="",0,(N$4*(101+(1000*LOG(M$4,10))-(1000*LOG(M10,10)))))</f>
        <v>680.7835966168102</v>
      </c>
      <c r="O10" s="4">
        <v>2</v>
      </c>
      <c r="P10" s="3">
        <f>IF(O10="",0,(P$4*(101+(1000*LOG(O$4,10))-(1000*LOG(O10,10)))))</f>
        <v>1277.0912590556813</v>
      </c>
      <c r="R10" s="5">
        <f>IF(Q10="",0,(R$4*(101+(1000*LOG(Q$4,10))-(1000*LOG(Q10,10)))))</f>
        <v>0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1957.8748556724915</v>
      </c>
      <c r="AT10" s="6">
        <f>BN10</f>
        <v>1957.8748556724915</v>
      </c>
      <c r="AU10" s="12" t="s">
        <v>524</v>
      </c>
      <c r="AV10" s="3">
        <f>IF(AU10="*",AT10*0.05,0)</f>
        <v>97.89374278362459</v>
      </c>
      <c r="AW10" s="7">
        <f>AT10+AV10</f>
        <v>2055.7685984561163</v>
      </c>
      <c r="AX10" s="4" t="s">
        <v>27</v>
      </c>
      <c r="AY10" s="3">
        <f>N10</f>
        <v>680.7835966168102</v>
      </c>
      <c r="AZ10" s="3">
        <f>P10</f>
        <v>1277.0912590556813</v>
      </c>
      <c r="BA10" s="3">
        <f>R10</f>
        <v>0</v>
      </c>
      <c r="BB10" s="3">
        <f>T10</f>
        <v>0</v>
      </c>
      <c r="BC10" s="3">
        <f>V10</f>
        <v>0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0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1957.8748556724915</v>
      </c>
    </row>
    <row r="11" spans="1:66" ht="12">
      <c r="A11" s="4">
        <f>COUNTIF(AY11:BM11,"&gt;0")</f>
        <v>4</v>
      </c>
      <c r="B11" s="2">
        <v>19900</v>
      </c>
      <c r="C11" s="3">
        <f>DATEDIF(B11,$C$4,"Y")</f>
        <v>62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493</v>
      </c>
      <c r="I11" s="1">
        <v>1</v>
      </c>
      <c r="J11" s="1">
        <f>J10+1</f>
        <v>7</v>
      </c>
      <c r="K11" s="1" t="s">
        <v>280</v>
      </c>
      <c r="L11" s="1" t="s">
        <v>629</v>
      </c>
      <c r="M11" s="4">
        <v>10</v>
      </c>
      <c r="N11" s="3">
        <f>IF(M11="",0,(N$4*(101+(1000*LOG(M$4,10))-(1000*LOG(M11,10)))))</f>
        <v>379.75360095282895</v>
      </c>
      <c r="O11" s="4">
        <v>14</v>
      </c>
      <c r="P11" s="3">
        <f>IF(O11="",0,(P$4*(101+(1000*LOG(O$4,10))-(1000*LOG(O11,10)))))</f>
        <v>431.9932190414247</v>
      </c>
      <c r="Q11" s="4">
        <v>11</v>
      </c>
      <c r="R11" s="5">
        <f>IF(Q11="",0,(R$4*(101+(1000*LOG(Q$4,10))-(1000*LOG(Q11,10)))))</f>
        <v>439.8185565533811</v>
      </c>
      <c r="S11" s="4">
        <v>9</v>
      </c>
      <c r="T11" s="3">
        <f>IF(S11="",0,(T$4*(101+(1000*LOG(S$4,10))-(1000*LOG(S11,10)))))</f>
        <v>561.7308385314931</v>
      </c>
      <c r="V11" s="3">
        <f>IF(U11="",0,(V$4*(101+(1000*LOG(U$4,10))-(1000*LOG(U11,10)))))</f>
        <v>0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1813.2962150791277</v>
      </c>
      <c r="AT11" s="6">
        <f>BN11</f>
        <v>1813.2962150791277</v>
      </c>
      <c r="AU11" s="9" t="s">
        <v>524</v>
      </c>
      <c r="AV11" s="3">
        <f>IF(AU11="*",AT11*0.05,0)</f>
        <v>90.66481075395639</v>
      </c>
      <c r="AW11" s="7">
        <f>AT11+AV11</f>
        <v>1903.961025833084</v>
      </c>
      <c r="AX11" s="4" t="s">
        <v>27</v>
      </c>
      <c r="AY11" s="3">
        <f>N11</f>
        <v>379.75360095282895</v>
      </c>
      <c r="AZ11" s="3">
        <f>P11</f>
        <v>431.9932190414247</v>
      </c>
      <c r="BA11" s="3">
        <f>R11</f>
        <v>439.8185565533811</v>
      </c>
      <c r="BB11" s="3">
        <f>T11</f>
        <v>561.7308385314931</v>
      </c>
      <c r="BC11" s="3">
        <f>V11</f>
        <v>0</v>
      </c>
      <c r="BD11" s="3">
        <f>X11</f>
        <v>0</v>
      </c>
      <c r="BE11" s="3">
        <f>Z11</f>
        <v>0</v>
      </c>
      <c r="BF11" s="3">
        <f>AB11</f>
        <v>0</v>
      </c>
      <c r="BG11" s="3">
        <f>AD11</f>
        <v>0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1813.2962150791277</v>
      </c>
    </row>
    <row r="12" spans="1:66" ht="12">
      <c r="A12" s="4">
        <f>COUNTIF(AY12:BM12,"&gt;0")</f>
        <v>3</v>
      </c>
      <c r="B12" s="2">
        <v>25290</v>
      </c>
      <c r="C12" s="3">
        <f>DATEDIF(B12,$C$4,"Y")</f>
        <v>48</v>
      </c>
      <c r="D12" s="1" t="s">
        <v>297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513</v>
      </c>
      <c r="I12" s="1">
        <v>2</v>
      </c>
      <c r="J12" s="1">
        <f>J11+1</f>
        <v>8</v>
      </c>
      <c r="K12" s="1" t="s">
        <v>87</v>
      </c>
      <c r="L12" s="1" t="s">
        <v>296</v>
      </c>
      <c r="M12" s="4">
        <v>8</v>
      </c>
      <c r="N12" s="3">
        <f>IF(M12="",0,(N$4*(101+(1000*LOG(M$4,10))-(1000*LOG(M12,10)))))</f>
        <v>476.6636139608855</v>
      </c>
      <c r="P12" s="3">
        <f>IF(O12="",0,(P$4*(101+(1000*LOG(O$4,10))-(1000*LOG(O12,10)))))</f>
        <v>0</v>
      </c>
      <c r="Q12" s="4">
        <v>3</v>
      </c>
      <c r="R12" s="5">
        <f>IF(Q12="",0,(R$4*(101+(1000*LOG(Q$4,10))-(1000*LOG(Q12,10)))))</f>
        <v>1004.0899869919435</v>
      </c>
      <c r="S12" s="4">
        <v>17</v>
      </c>
      <c r="T12" s="3">
        <f>IF(S12="",0,(T$4*(101+(1000*LOG(S$4,10))-(1000*LOG(S12,10)))))</f>
        <v>285.52442659254416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Z12" s="3">
        <f>IF(Y12="",0,(Z$4*(101+(1000*LOG(Y$4,10))-(1000*LOG(Y12,10)))))</f>
        <v>0</v>
      </c>
      <c r="AB12" s="3">
        <f>IF(AA12="",0,(AB$4*(101+(1000*LOG(AA$4,10))-(1000*LOG(AA12,10)))))</f>
        <v>0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1766.278027545373</v>
      </c>
      <c r="AT12" s="6">
        <f>BN12</f>
        <v>1766.278027545373</v>
      </c>
      <c r="AU12" s="9"/>
      <c r="AV12" s="3">
        <f>IF(AU12="*",AT12*0.05,0)</f>
        <v>0</v>
      </c>
      <c r="AW12" s="7">
        <f>AT12+AV12</f>
        <v>1766.278027545373</v>
      </c>
      <c r="AX12" s="4" t="s">
        <v>27</v>
      </c>
      <c r="AY12" s="3">
        <f>N12</f>
        <v>476.6636139608855</v>
      </c>
      <c r="AZ12" s="3">
        <f>P12</f>
        <v>0</v>
      </c>
      <c r="BA12" s="3">
        <f>R12</f>
        <v>1004.0899869919435</v>
      </c>
      <c r="BB12" s="3">
        <f>T12</f>
        <v>285.52442659254416</v>
      </c>
      <c r="BC12" s="3">
        <f>V12</f>
        <v>0</v>
      </c>
      <c r="BD12" s="3">
        <f>X12</f>
        <v>0</v>
      </c>
      <c r="BE12" s="3">
        <f>Z12</f>
        <v>0</v>
      </c>
      <c r="BF12" s="3">
        <f>AB12</f>
        <v>0</v>
      </c>
      <c r="BG12" s="3">
        <f>AD12</f>
        <v>0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1766.278027545373</v>
      </c>
    </row>
    <row r="13" spans="1:66" ht="12">
      <c r="A13" s="4">
        <f>COUNTIF(AY13:BM13,"&gt;0")</f>
        <v>1</v>
      </c>
      <c r="B13" s="2">
        <v>22565</v>
      </c>
      <c r="C13" s="3">
        <f>DATEDIF(B13,$C$4,"Y")</f>
        <v>55</v>
      </c>
      <c r="D13" s="1" t="s">
        <v>333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213</v>
      </c>
      <c r="I13" s="1">
        <v>1</v>
      </c>
      <c r="J13" s="1">
        <f>J12+1</f>
        <v>9</v>
      </c>
      <c r="K13" s="1" t="s">
        <v>337</v>
      </c>
      <c r="L13" s="1" t="s">
        <v>193</v>
      </c>
      <c r="N13" s="3">
        <f>IF(M13="",0,(N$4*(101+(1000*LOG(M$4,10))-(1000*LOG(M13,10)))))</f>
        <v>0</v>
      </c>
      <c r="O13" s="4">
        <v>1</v>
      </c>
      <c r="P13" s="3">
        <f>IF(O13="",0,(P$4*(101+(1000*LOG(O$4,10))-(1000*LOG(O13,10)))))</f>
        <v>1578.1212547196624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1578.1212547196624</v>
      </c>
      <c r="AT13" s="6">
        <f>BN13</f>
        <v>1578.1212547196624</v>
      </c>
      <c r="AV13" s="3">
        <f>IF(AU13="*",AT13*0.05,0)</f>
        <v>0</v>
      </c>
      <c r="AW13" s="7">
        <f>AT13+AV13</f>
        <v>1578.1212547196624</v>
      </c>
      <c r="AX13" s="4" t="s">
        <v>27</v>
      </c>
      <c r="AY13" s="3">
        <f>N13</f>
        <v>0</v>
      </c>
      <c r="AZ13" s="3">
        <f>P13</f>
        <v>1578.1212547196624</v>
      </c>
      <c r="BA13" s="3">
        <f>R13</f>
        <v>0</v>
      </c>
      <c r="BB13" s="3">
        <f>T13</f>
        <v>0</v>
      </c>
      <c r="BC13" s="3">
        <f>V13</f>
        <v>0</v>
      </c>
      <c r="BD13" s="3">
        <f>X13</f>
        <v>0</v>
      </c>
      <c r="BE13" s="3">
        <f>Z13</f>
        <v>0</v>
      </c>
      <c r="BF13" s="3">
        <f>AB13</f>
        <v>0</v>
      </c>
      <c r="BG13" s="3">
        <f>AD13</f>
        <v>0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1578.1212547196624</v>
      </c>
    </row>
    <row r="14" spans="1:66" ht="12">
      <c r="A14" s="4">
        <f>COUNTIF(AY14:BM14,"&gt;0")</f>
        <v>3</v>
      </c>
      <c r="B14" s="2">
        <v>18303</v>
      </c>
      <c r="C14" s="3">
        <f>DATEDIF(B14,$C$4,"Y")</f>
        <v>67</v>
      </c>
      <c r="D14" s="1" t="s">
        <v>297</v>
      </c>
      <c r="E14" s="1" t="str">
        <f>IF(C14&lt;46,"YES","NO")</f>
        <v>NO</v>
      </c>
      <c r="F14" s="1" t="str">
        <f>IF(AND(C14&gt;45,C14&lt;66),"YES","NO")</f>
        <v>NO</v>
      </c>
      <c r="G14" s="1" t="str">
        <f>IF(AND(C14&gt;65,C14&lt;100),"YES","NO")</f>
        <v>YES</v>
      </c>
      <c r="H14" s="1" t="s">
        <v>444</v>
      </c>
      <c r="I14" s="1">
        <v>2</v>
      </c>
      <c r="J14" s="1">
        <f>J13+1</f>
        <v>10</v>
      </c>
      <c r="K14" s="1" t="s">
        <v>211</v>
      </c>
      <c r="L14" s="1" t="s">
        <v>169</v>
      </c>
      <c r="N14" s="3">
        <f>IF(M14="",0,(N$4*(101+(1000*LOG(M$4,10))-(1000*LOG(M14,10)))))</f>
        <v>0</v>
      </c>
      <c r="O14" s="4">
        <v>20</v>
      </c>
      <c r="P14" s="3">
        <f>IF(O14="",0,(P$4*(101+(1000*LOG(O$4,10))-(1000*LOG(O14,10)))))</f>
        <v>277.09125905568135</v>
      </c>
      <c r="Q14" s="4">
        <v>12</v>
      </c>
      <c r="R14" s="5">
        <f>IF(Q14="",0,(R$4*(101+(1000*LOG(Q$4,10))-(1000*LOG(Q14,10)))))</f>
        <v>402.02999566398125</v>
      </c>
      <c r="S14" s="4">
        <v>6</v>
      </c>
      <c r="T14" s="3">
        <f>IF(S14="",0,(T$4*(101+(1000*LOG(S$4,10))-(1000*LOG(S14,10)))))</f>
        <v>737.8220975871744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1416.943352306837</v>
      </c>
      <c r="AT14" s="6">
        <f>BN14</f>
        <v>1416.943352306837</v>
      </c>
      <c r="AU14" s="9" t="s">
        <v>524</v>
      </c>
      <c r="AV14" s="3">
        <f>IF(AU14="*",AT14*0.05,0)</f>
        <v>70.84716761534185</v>
      </c>
      <c r="AW14" s="7">
        <f>AT14+AV14</f>
        <v>1487.7905199221786</v>
      </c>
      <c r="AX14" s="4" t="s">
        <v>27</v>
      </c>
      <c r="AY14" s="3">
        <f>N14</f>
        <v>0</v>
      </c>
      <c r="AZ14" s="3">
        <f>P14</f>
        <v>277.09125905568135</v>
      </c>
      <c r="BA14" s="3">
        <f>R14</f>
        <v>402.02999566398125</v>
      </c>
      <c r="BB14" s="3">
        <f>T14</f>
        <v>737.8220975871744</v>
      </c>
      <c r="BC14" s="3">
        <f>V14</f>
        <v>0</v>
      </c>
      <c r="BD14" s="3">
        <f>X14</f>
        <v>0</v>
      </c>
      <c r="BE14" s="3">
        <f>Z14</f>
        <v>0</v>
      </c>
      <c r="BF14" s="3">
        <f>AB14</f>
        <v>0</v>
      </c>
      <c r="BG14" s="3">
        <f>AD14</f>
        <v>0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1416.943352306837</v>
      </c>
    </row>
    <row r="15" spans="1:66" ht="12">
      <c r="A15" s="4">
        <f>COUNTIF(AY15:BM15,"&gt;0")</f>
        <v>2</v>
      </c>
      <c r="B15" s="2">
        <v>16955</v>
      </c>
      <c r="C15" s="3">
        <f>DATEDIF(B15,$C$4,"Y")</f>
        <v>70</v>
      </c>
      <c r="D15" s="1" t="s">
        <v>333</v>
      </c>
      <c r="E15" s="1" t="str">
        <f>IF(C15&lt;46,"YES","NO")</f>
        <v>NO</v>
      </c>
      <c r="F15" s="1" t="str">
        <f>IF(AND(C15&gt;45,C15&lt;66),"YES","NO")</f>
        <v>NO</v>
      </c>
      <c r="G15" s="1" t="str">
        <f>IF(AND(C15&gt;65,C15&lt;100),"YES","NO")</f>
        <v>YES</v>
      </c>
      <c r="H15" s="1" t="s">
        <v>213</v>
      </c>
      <c r="I15" s="1">
        <v>1</v>
      </c>
      <c r="J15" s="1">
        <f>J14+1</f>
        <v>11</v>
      </c>
      <c r="K15" s="1" t="s">
        <v>289</v>
      </c>
      <c r="L15" s="1" t="s">
        <v>341</v>
      </c>
      <c r="N15" s="3">
        <f>IF(M15="",0,(N$4*(101+(1000*LOG(M$4,10))-(1000*LOG(M15,10)))))</f>
        <v>0</v>
      </c>
      <c r="O15" s="4">
        <v>17</v>
      </c>
      <c r="P15" s="3">
        <f>IF(O15="",0,(P$4*(101+(1000*LOG(O$4,10))-(1000*LOG(O15,10)))))</f>
        <v>347.6723333413886</v>
      </c>
      <c r="R15" s="5">
        <f>IF(Q15="",0,(R$4*(101+(1000*LOG(Q$4,10))-(1000*LOG(Q15,10)))))</f>
        <v>0</v>
      </c>
      <c r="S15" s="4">
        <v>5</v>
      </c>
      <c r="T15" s="3">
        <f>IF(S15="",0,(T$4*(101+(1000*LOG(S$4,10))-(1000*LOG(S15,10)))))</f>
        <v>817.0033436347992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B15" s="3">
        <f>IF(AA15="",0,(AB$4*(101+(1000*LOG(AA$4,10))-(1000*LOG(AA15,10)))))</f>
        <v>0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1164.6756769761878</v>
      </c>
      <c r="AT15" s="6">
        <f>BN15</f>
        <v>1164.6756769761878</v>
      </c>
      <c r="AU15" s="4" t="s">
        <v>524</v>
      </c>
      <c r="AV15" s="3">
        <f>IF(AU15="*",AT15*0.05,0)</f>
        <v>58.233783848809395</v>
      </c>
      <c r="AW15" s="7">
        <f>AT15+AV15</f>
        <v>1222.9094608249973</v>
      </c>
      <c r="AX15" s="4" t="s">
        <v>27</v>
      </c>
      <c r="AY15" s="3">
        <f>N15</f>
        <v>0</v>
      </c>
      <c r="AZ15" s="3">
        <f>P15</f>
        <v>347.6723333413886</v>
      </c>
      <c r="BA15" s="3">
        <f>R15</f>
        <v>0</v>
      </c>
      <c r="BB15" s="3">
        <f>T15</f>
        <v>817.0033436347992</v>
      </c>
      <c r="BC15" s="3">
        <f>V15</f>
        <v>0</v>
      </c>
      <c r="BD15" s="3">
        <f>X15</f>
        <v>0</v>
      </c>
      <c r="BE15" s="3">
        <f>Z15</f>
        <v>0</v>
      </c>
      <c r="BF15" s="3">
        <f>AB15</f>
        <v>0</v>
      </c>
      <c r="BG15" s="3">
        <f>AD15</f>
        <v>0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1164.6756769761878</v>
      </c>
    </row>
    <row r="16" spans="1:66" ht="12">
      <c r="A16" s="4">
        <f>COUNTIF(AY16:BM16,"&gt;0")</f>
        <v>2</v>
      </c>
      <c r="B16" s="2">
        <v>23763</v>
      </c>
      <c r="C16" s="3">
        <f>DATEDIF(B16,$C$4,"Y")</f>
        <v>52</v>
      </c>
      <c r="D16" s="1" t="s">
        <v>333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34</v>
      </c>
      <c r="I16" s="1">
        <v>2</v>
      </c>
      <c r="J16" s="1">
        <f>J15+1</f>
        <v>12</v>
      </c>
      <c r="K16" s="1" t="s">
        <v>278</v>
      </c>
      <c r="L16" s="1" t="s">
        <v>485</v>
      </c>
      <c r="M16" s="4">
        <v>11</v>
      </c>
      <c r="N16" s="3">
        <f>IF(M16="",0,(N$4*(101+(1000*LOG(M$4,10))-(1000*LOG(M16,10)))))</f>
        <v>338.3609157946041</v>
      </c>
      <c r="P16" s="3">
        <f>IF(O16="",0,(P$4*(101+(1000*LOG(O$4,10))-(1000*LOG(O16,10)))))</f>
        <v>0</v>
      </c>
      <c r="Q16" s="4">
        <v>5</v>
      </c>
      <c r="R16" s="5">
        <f>IF(Q16="",0,(R$4*(101+(1000*LOG(Q$4,10))-(1000*LOG(Q16,10)))))</f>
        <v>782.2412373755872</v>
      </c>
      <c r="T16" s="3">
        <f>IF(S16="",0,(T$4*(101+(1000*LOG(S$4,10))-(1000*LOG(S16,10)))))</f>
        <v>0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1120.6021531701913</v>
      </c>
      <c r="AT16" s="6">
        <f>BN16</f>
        <v>1120.6021531701913</v>
      </c>
      <c r="AU16" s="4"/>
      <c r="AV16" s="3">
        <f>IF(AU16="*",AT16*0.05,0)</f>
        <v>0</v>
      </c>
      <c r="AW16" s="7">
        <f>AT16+AV16</f>
        <v>1120.6021531701913</v>
      </c>
      <c r="AX16" s="4" t="s">
        <v>27</v>
      </c>
      <c r="AY16" s="3">
        <f>N16</f>
        <v>338.3609157946041</v>
      </c>
      <c r="AZ16" s="3">
        <f>P16</f>
        <v>0</v>
      </c>
      <c r="BA16" s="3">
        <f>R16</f>
        <v>782.2412373755872</v>
      </c>
      <c r="BB16" s="3">
        <f>T16</f>
        <v>0</v>
      </c>
      <c r="BC16" s="3">
        <f>V16</f>
        <v>0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1120.6021531701913</v>
      </c>
    </row>
    <row r="17" spans="1:66" ht="12">
      <c r="A17" s="4">
        <f>COUNTIF(AY17:BM17,"&gt;0")</f>
        <v>1</v>
      </c>
      <c r="B17" s="2">
        <v>23958</v>
      </c>
      <c r="C17" s="3">
        <f>DATEDIF(B17,$C$4,"Y")</f>
        <v>51</v>
      </c>
      <c r="D17" s="1" t="s">
        <v>333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213</v>
      </c>
      <c r="I17" s="1">
        <v>1</v>
      </c>
      <c r="J17" s="1">
        <f>J16+1</f>
        <v>13</v>
      </c>
      <c r="K17" s="1" t="s">
        <v>347</v>
      </c>
      <c r="L17" s="1" t="s">
        <v>348</v>
      </c>
      <c r="N17" s="3">
        <f>IF(M17="",0,(N$4*(101+(1000*LOG(M$4,10))-(1000*LOG(M17,10)))))</f>
        <v>0</v>
      </c>
      <c r="O17" s="4">
        <v>4</v>
      </c>
      <c r="P17" s="3">
        <f>IF(O17="",0,(P$4*(101+(1000*LOG(O$4,10))-(1000*LOG(O17,10)))))</f>
        <v>976.0612633917001</v>
      </c>
      <c r="R17" s="5">
        <f>IF(Q17="",0,(R$4*(101+(1000*LOG(Q$4,10))-(1000*LOG(Q17,10)))))</f>
        <v>0</v>
      </c>
      <c r="T17" s="3">
        <f>IF(S17="",0,(T$4*(101+(1000*LOG(S$4,10))-(1000*LOG(S17,10)))))</f>
        <v>0</v>
      </c>
      <c r="V17" s="3">
        <f>IF(U17="",0,(V$4*(101+(1000*LOG(U$4,10))-(1000*LOG(U17,10)))))</f>
        <v>0</v>
      </c>
      <c r="X17" s="3">
        <f>IF(W17="",0,(X$4*(101+(1000*LOG(W$4,10))-(1000*LOG(W17,10)))))</f>
        <v>0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D17" s="3">
        <f>IF(AC17="",0,(AD$4*(101+(1000*LOG(AC$4,10))-(1000*LOG(AC17,10)))))</f>
        <v>0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976.0612633917001</v>
      </c>
      <c r="AT17" s="6">
        <f>BN17</f>
        <v>976.0612633917001</v>
      </c>
      <c r="AV17" s="3">
        <f>IF(AU17="*",AT17*0.05,0)</f>
        <v>0</v>
      </c>
      <c r="AW17" s="7">
        <f>AT17+AV17</f>
        <v>976.0612633917001</v>
      </c>
      <c r="AX17" s="4" t="s">
        <v>27</v>
      </c>
      <c r="AY17" s="3">
        <f>N17</f>
        <v>0</v>
      </c>
      <c r="AZ17" s="3">
        <f>P17</f>
        <v>976.0612633917001</v>
      </c>
      <c r="BA17" s="3">
        <f>R17</f>
        <v>0</v>
      </c>
      <c r="BB17" s="3">
        <f>T17</f>
        <v>0</v>
      </c>
      <c r="BC17" s="3">
        <f>V17</f>
        <v>0</v>
      </c>
      <c r="BD17" s="3">
        <f>X17</f>
        <v>0</v>
      </c>
      <c r="BE17" s="3">
        <f>Z17</f>
        <v>0</v>
      </c>
      <c r="BF17" s="3">
        <f>AB17</f>
        <v>0</v>
      </c>
      <c r="BG17" s="3">
        <f>AD17</f>
        <v>0</v>
      </c>
      <c r="BH17" s="3">
        <f>AF17</f>
        <v>0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976.0612633917001</v>
      </c>
    </row>
    <row r="18" spans="1:66" ht="12">
      <c r="A18" s="4">
        <f>COUNTIF(AY18:BM18,"&gt;0")</f>
        <v>1</v>
      </c>
      <c r="B18" s="2">
        <v>24559</v>
      </c>
      <c r="C18" s="3">
        <f>DATEDIF(B18,$C$4,"Y")</f>
        <v>50</v>
      </c>
      <c r="D18" s="1" t="s">
        <v>333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213</v>
      </c>
      <c r="I18" s="1">
        <v>1</v>
      </c>
      <c r="J18" s="1">
        <f>J17+1</f>
        <v>14</v>
      </c>
      <c r="K18" s="1" t="s">
        <v>15</v>
      </c>
      <c r="L18" s="1" t="s">
        <v>177</v>
      </c>
      <c r="N18" s="3">
        <f>IF(M18="",0,(N$4*(101+(1000*LOG(M$4,10))-(1000*LOG(M18,10)))))</f>
        <v>0</v>
      </c>
      <c r="O18" s="4">
        <v>5</v>
      </c>
      <c r="P18" s="3">
        <f>IF(O18="",0,(P$4*(101+(1000*LOG(O$4,10))-(1000*LOG(O18,10)))))</f>
        <v>879.1512503836436</v>
      </c>
      <c r="R18" s="5">
        <f>IF(Q18="",0,(R$4*(101+(1000*LOG(Q$4,10))-(1000*LOG(Q18,10)))))</f>
        <v>0</v>
      </c>
      <c r="T18" s="3">
        <f>IF(S18="",0,(T$4*(101+(1000*LOG(S$4,10))-(1000*LOG(S18,10)))))</f>
        <v>0</v>
      </c>
      <c r="V18" s="3">
        <f>IF(U18="",0,(V$4*(101+(1000*LOG(U$4,10))-(1000*LOG(U18,10)))))</f>
        <v>0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879.1512503836436</v>
      </c>
      <c r="AT18" s="6">
        <f>BN18</f>
        <v>879.1512503836436</v>
      </c>
      <c r="AV18" s="3">
        <f>IF(AU18="*",AT18*0.05,0)</f>
        <v>0</v>
      </c>
      <c r="AW18" s="7">
        <f>AT18+AV18</f>
        <v>879.1512503836436</v>
      </c>
      <c r="AX18" s="23" t="s">
        <v>27</v>
      </c>
      <c r="AY18" s="3">
        <f>N18</f>
        <v>0</v>
      </c>
      <c r="AZ18" s="3">
        <f>P18</f>
        <v>879.1512503836436</v>
      </c>
      <c r="BA18" s="3">
        <f>R18</f>
        <v>0</v>
      </c>
      <c r="BB18" s="3">
        <f>T18</f>
        <v>0</v>
      </c>
      <c r="BC18" s="3">
        <f>V18</f>
        <v>0</v>
      </c>
      <c r="BD18" s="3">
        <f>X18</f>
        <v>0</v>
      </c>
      <c r="BE18" s="3">
        <f>Z18</f>
        <v>0</v>
      </c>
      <c r="BF18" s="3">
        <f>AB18</f>
        <v>0</v>
      </c>
      <c r="BG18" s="3">
        <f>AD18</f>
        <v>0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879.1512503836436</v>
      </c>
    </row>
    <row r="19" spans="1:66" ht="12">
      <c r="A19" s="4">
        <f>COUNTIF(AY19:BM19,"&gt;0")</f>
        <v>1</v>
      </c>
      <c r="B19" s="2">
        <v>22215</v>
      </c>
      <c r="C19" s="3">
        <f>DATEDIF(B19,$C$4,"Y")</f>
        <v>56</v>
      </c>
      <c r="D19" s="1" t="s">
        <v>333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475</v>
      </c>
      <c r="I19" s="1">
        <v>2</v>
      </c>
      <c r="J19" s="1">
        <f>J18+1</f>
        <v>15</v>
      </c>
      <c r="K19" s="1" t="s">
        <v>479</v>
      </c>
      <c r="L19" s="1" t="s">
        <v>253</v>
      </c>
      <c r="N19" s="3">
        <f>IF(M19="",0,(N$4*(101+(1000*LOG(M$4,10))-(1000*LOG(M19,10)))))</f>
        <v>0</v>
      </c>
      <c r="O19" s="4">
        <v>6</v>
      </c>
      <c r="P19" s="3">
        <f>IF(O19="",0,(P$4*(101+(1000*LOG(O$4,10))-(1000*LOG(O19,10)))))</f>
        <v>799.9700043360189</v>
      </c>
      <c r="R19" s="5">
        <f>IF(Q19="",0,(R$4*(101+(1000*LOG(Q$4,10))-(1000*LOG(Q19,10)))))</f>
        <v>0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X19" s="3">
        <f>IF(W19="",0,(X$4*(101+(1000*LOG(W$4,10))-(1000*LOG(W19,10)))))</f>
        <v>0</v>
      </c>
      <c r="Z19" s="3">
        <f>IF(Y19="",0,(Z$4*(101+(1000*LOG(Y$4,10))-(1000*LOG(Y19,10)))))</f>
        <v>0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799.9700043360189</v>
      </c>
      <c r="AT19" s="6">
        <f>BN19</f>
        <v>799.9700043360189</v>
      </c>
      <c r="AU19" s="9" t="s">
        <v>524</v>
      </c>
      <c r="AV19" s="3">
        <f>IF(AU19="*",AT19*0.05,0)</f>
        <v>39.99850021680095</v>
      </c>
      <c r="AW19" s="7">
        <f>AT19+AV19</f>
        <v>839.9685045528198</v>
      </c>
      <c r="AX19" s="4" t="s">
        <v>27</v>
      </c>
      <c r="AY19" s="3">
        <f>N19</f>
        <v>0</v>
      </c>
      <c r="AZ19" s="3">
        <f>P19</f>
        <v>799.9700043360189</v>
      </c>
      <c r="BA19" s="3">
        <f>R19</f>
        <v>0</v>
      </c>
      <c r="BB19" s="3">
        <f>T19</f>
        <v>0</v>
      </c>
      <c r="BC19" s="3">
        <f>V19</f>
        <v>0</v>
      </c>
      <c r="BD19" s="3">
        <f>X19</f>
        <v>0</v>
      </c>
      <c r="BE19" s="3">
        <f>Z19</f>
        <v>0</v>
      </c>
      <c r="BF19" s="3">
        <f>AB19</f>
        <v>0</v>
      </c>
      <c r="BG19" s="3">
        <f>AD19</f>
        <v>0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799.9700043360189</v>
      </c>
    </row>
    <row r="20" spans="1:66" ht="12">
      <c r="A20" s="4">
        <f>COUNTIF(AY20:BM20,"&gt;0")</f>
        <v>2</v>
      </c>
      <c r="B20" s="2">
        <v>25208</v>
      </c>
      <c r="C20" s="3">
        <f>DATEDIF(B20,$C$4,"Y")</f>
        <v>48</v>
      </c>
      <c r="D20" s="1" t="s">
        <v>297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514</v>
      </c>
      <c r="I20" s="1">
        <v>2</v>
      </c>
      <c r="J20" s="1">
        <f>J19+1</f>
        <v>16</v>
      </c>
      <c r="K20" s="1" t="s">
        <v>277</v>
      </c>
      <c r="L20" s="1" t="s">
        <v>180</v>
      </c>
      <c r="M20" s="4">
        <v>9</v>
      </c>
      <c r="N20" s="3">
        <f>IF(M20="",0,(N$4*(101+(1000*LOG(M$4,10))-(1000*LOG(M20,10)))))</f>
        <v>425.5110915135041</v>
      </c>
      <c r="P20" s="3">
        <f>IF(O20="",0,(P$4*(101+(1000*LOG(O$4,10))-(1000*LOG(O20,10)))))</f>
        <v>0</v>
      </c>
      <c r="Q20" s="4">
        <v>14</v>
      </c>
      <c r="R20" s="5">
        <f>IF(Q20="",0,(R$4*(101+(1000*LOG(Q$4,10))-(1000*LOG(Q20,10)))))</f>
        <v>335.08320603336824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760.5942975468723</v>
      </c>
      <c r="AT20" s="6">
        <f>BN20</f>
        <v>760.5942975468723</v>
      </c>
      <c r="AU20" s="9"/>
      <c r="AV20" s="3">
        <f>IF(AU20="*",AT20*0.05,0)</f>
        <v>0</v>
      </c>
      <c r="AW20" s="7">
        <f>AT20+AV20</f>
        <v>760.5942975468723</v>
      </c>
      <c r="AX20" s="4" t="s">
        <v>27</v>
      </c>
      <c r="AY20" s="3">
        <f>N20</f>
        <v>425.5110915135041</v>
      </c>
      <c r="AZ20" s="3">
        <f>P20</f>
        <v>0</v>
      </c>
      <c r="BA20" s="3">
        <f>R20</f>
        <v>335.08320603336824</v>
      </c>
      <c r="BB20" s="3">
        <f>T20</f>
        <v>0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0</v>
      </c>
      <c r="BG20" s="3">
        <f>AD20</f>
        <v>0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760.5942975468723</v>
      </c>
    </row>
    <row r="21" spans="1:66" ht="12">
      <c r="A21" s="4">
        <f>COUNTIF(AY21:BM21,"&gt;0")</f>
        <v>3</v>
      </c>
      <c r="B21" s="2">
        <v>21756</v>
      </c>
      <c r="C21" s="3">
        <f>DATEDIF(B21,$C$4,"Y")</f>
        <v>57</v>
      </c>
      <c r="D21" s="12" t="s">
        <v>522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2" t="s">
        <v>259</v>
      </c>
      <c r="I21" s="1">
        <v>2</v>
      </c>
      <c r="J21" s="1">
        <f>J20+1</f>
        <v>17</v>
      </c>
      <c r="K21" s="12" t="s">
        <v>541</v>
      </c>
      <c r="L21" s="12" t="s">
        <v>518</v>
      </c>
      <c r="M21" s="4">
        <v>14</v>
      </c>
      <c r="N21" s="3">
        <f>IF(M21="",0,(N$4*(101+(1000*LOG(M$4,10))-(1000*LOG(M21,10)))))</f>
        <v>233.62556527459128</v>
      </c>
      <c r="P21" s="3">
        <f>IF(O21="",0,(P$4*(101+(1000*LOG(O$4,10))-(1000*LOG(O21,10)))))</f>
        <v>0</v>
      </c>
      <c r="Q21" s="4">
        <v>20</v>
      </c>
      <c r="R21" s="5">
        <f>IF(Q21="",0,(R$4*(101+(1000*LOG(Q$4,10))-(1000*LOG(Q21,10)))))</f>
        <v>180.18124604762488</v>
      </c>
      <c r="S21" s="4">
        <v>15</v>
      </c>
      <c r="T21" s="3">
        <f>IF(S21="",0,(T$4*(101+(1000*LOG(S$4,10))-(1000*LOG(S21,10)))))</f>
        <v>339.8820889151368</v>
      </c>
      <c r="V21" s="3">
        <f>IF(U21="",0,(V$4*(101+(1000*LOG(U$4,10))-(1000*LOG(U21,10)))))</f>
        <v>0</v>
      </c>
      <c r="X21" s="3">
        <f>IF(W21="",0,(X$4*(101+(1000*LOG(W$4,10))-(1000*LOG(W21,10)))))</f>
        <v>0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753.688900237353</v>
      </c>
      <c r="AT21" s="6">
        <f>BN21</f>
        <v>753.688900237353</v>
      </c>
      <c r="AU21" s="9"/>
      <c r="AV21" s="3">
        <f>IF(AU21="*",AT21*0.05,0)</f>
        <v>0</v>
      </c>
      <c r="AW21" s="7">
        <f>AT21+AV21</f>
        <v>753.688900237353</v>
      </c>
      <c r="AX21" s="4" t="s">
        <v>27</v>
      </c>
      <c r="AY21" s="3">
        <f>N21</f>
        <v>233.62556527459128</v>
      </c>
      <c r="AZ21" s="3">
        <f>P21</f>
        <v>0</v>
      </c>
      <c r="BA21" s="3">
        <f>R21</f>
        <v>180.18124604762488</v>
      </c>
      <c r="BB21" s="3">
        <f>T21</f>
        <v>339.8820889151368</v>
      </c>
      <c r="BC21" s="3">
        <f>V21</f>
        <v>0</v>
      </c>
      <c r="BD21" s="3">
        <f>X21</f>
        <v>0</v>
      </c>
      <c r="BE21" s="3">
        <f>Z21</f>
        <v>0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753.688900237353</v>
      </c>
    </row>
    <row r="22" spans="1:68" s="27" customFormat="1" ht="12">
      <c r="A22" s="4">
        <f>COUNTIF(AY22:BM22,"&gt;0")</f>
        <v>3</v>
      </c>
      <c r="B22" s="2">
        <v>18026</v>
      </c>
      <c r="C22" s="3">
        <f>DATEDIF(B22,$C$4,"Y")</f>
        <v>68</v>
      </c>
      <c r="D22" s="1" t="s">
        <v>333</v>
      </c>
      <c r="E22" s="1" t="str">
        <f>IF(C22&lt;46,"YES","NO")</f>
        <v>NO</v>
      </c>
      <c r="F22" s="1" t="str">
        <f>IF(AND(C22&gt;45,C22&lt;66),"YES","NO")</f>
        <v>NO</v>
      </c>
      <c r="G22" s="1" t="str">
        <f>IF(AND(C22&gt;65,C22&lt;100),"YES","NO")</f>
        <v>YES</v>
      </c>
      <c r="H22" s="1" t="s">
        <v>332</v>
      </c>
      <c r="I22" s="1">
        <v>2</v>
      </c>
      <c r="J22" s="1">
        <f>J21+1</f>
        <v>18</v>
      </c>
      <c r="K22" s="1" t="s">
        <v>148</v>
      </c>
      <c r="L22" s="1" t="s">
        <v>103</v>
      </c>
      <c r="M22" s="4">
        <v>16</v>
      </c>
      <c r="N22" s="3">
        <f>IF(M22="",0,(N$4*(101+(1000*LOG(M$4,10))-(1000*LOG(M22,10)))))</f>
        <v>175.6336182969044</v>
      </c>
      <c r="O22" s="4"/>
      <c r="P22" s="3">
        <f>IF(O22="",0,(P$4*(101+(1000*LOG(O$4,10))-(1000*LOG(O22,10)))))</f>
        <v>0</v>
      </c>
      <c r="Q22" s="4">
        <v>19</v>
      </c>
      <c r="R22" s="5">
        <f>IF(Q22="",0,(R$4*(101+(1000*LOG(Q$4,10))-(1000*LOG(Q22,10)))))</f>
        <v>202.45764075877696</v>
      </c>
      <c r="S22" s="4">
        <v>14</v>
      </c>
      <c r="T22" s="3">
        <f>IF(S22="",0,(T$4*(101+(1000*LOG(S$4,10))-(1000*LOG(S22,10)))))</f>
        <v>369.8453122925803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/>
      <c r="AB22" s="3">
        <f>IF(AA22="",0,(AB$4*(101+(1000*LOG(AA$4,10))-(1000*LOG(AA22,10)))))</f>
        <v>0</v>
      </c>
      <c r="AC22" s="4"/>
      <c r="AD22" s="3">
        <f>IF(AC22="",0,(AD$4*(101+(1000*LOG(AC$4,10))-(1000*LOG(AC22,10)))))</f>
        <v>0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747.9365713482616</v>
      </c>
      <c r="AT22" s="6">
        <f>BN22</f>
        <v>747.9365713482616</v>
      </c>
      <c r="AU22" s="9"/>
      <c r="AV22" s="3">
        <f>IF(AU22="*",AT22*0.05,0)</f>
        <v>0</v>
      </c>
      <c r="AW22" s="7">
        <f>AT22+AV22</f>
        <v>747.9365713482616</v>
      </c>
      <c r="AX22" s="4" t="s">
        <v>27</v>
      </c>
      <c r="AY22" s="3">
        <f>N22</f>
        <v>175.6336182969044</v>
      </c>
      <c r="AZ22" s="3">
        <f>P22</f>
        <v>0</v>
      </c>
      <c r="BA22" s="3">
        <f>R22</f>
        <v>202.45764075877696</v>
      </c>
      <c r="BB22" s="3">
        <f>T22</f>
        <v>369.8453122925803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0</v>
      </c>
      <c r="BG22" s="3">
        <f>AD22</f>
        <v>0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747.9365713482616</v>
      </c>
      <c r="BO22" s="4"/>
      <c r="BP22" s="4"/>
    </row>
    <row r="23" spans="1:66" ht="12">
      <c r="A23" s="4">
        <f>COUNTIF(AY23:BM23,"&gt;0")</f>
        <v>2</v>
      </c>
      <c r="B23" s="2">
        <v>19830</v>
      </c>
      <c r="C23" s="3">
        <f>DATEDIF(B23,$C$4,"Y")</f>
        <v>63</v>
      </c>
      <c r="D23" s="1" t="s">
        <v>333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429</v>
      </c>
      <c r="I23" s="1">
        <v>2</v>
      </c>
      <c r="J23" s="1">
        <f>J22+1</f>
        <v>19</v>
      </c>
      <c r="K23" s="1" t="s">
        <v>195</v>
      </c>
      <c r="L23" s="1" t="s">
        <v>86</v>
      </c>
      <c r="N23" s="3">
        <f>IF(M23="",0,(N$4*(101+(1000*LOG(M$4,10))-(1000*LOG(M23,10)))))</f>
        <v>0</v>
      </c>
      <c r="P23" s="3">
        <f>IF(O23="",0,(P$4*(101+(1000*LOG(O$4,10))-(1000*LOG(O23,10)))))</f>
        <v>0</v>
      </c>
      <c r="Q23" s="4">
        <v>18</v>
      </c>
      <c r="R23" s="5">
        <f>IF(Q23="",0,(R$4*(101+(1000*LOG(Q$4,10))-(1000*LOG(Q23,10)))))</f>
        <v>225.93873660830013</v>
      </c>
      <c r="S23" s="4">
        <v>10</v>
      </c>
      <c r="T23" s="3">
        <f>IF(S23="",0,(T$4*(101+(1000*LOG(S$4,10))-(1000*LOG(S23,10)))))</f>
        <v>515.9733479708179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741.9120845791181</v>
      </c>
      <c r="AT23" s="6">
        <f>BN23</f>
        <v>741.9120845791181</v>
      </c>
      <c r="AU23" s="9"/>
      <c r="AV23" s="3">
        <f>IF(AU23="*",AT23*0.05,0)</f>
        <v>0</v>
      </c>
      <c r="AW23" s="7">
        <f>AT23+AV23</f>
        <v>741.9120845791181</v>
      </c>
      <c r="AX23" s="4" t="s">
        <v>27</v>
      </c>
      <c r="AY23" s="3">
        <f>N23</f>
        <v>0</v>
      </c>
      <c r="AZ23" s="3">
        <f>P23</f>
        <v>0</v>
      </c>
      <c r="BA23" s="3">
        <f>R23</f>
        <v>225.93873660830013</v>
      </c>
      <c r="BB23" s="3">
        <f>T23</f>
        <v>515.9733479708179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0</v>
      </c>
      <c r="BG23" s="3">
        <f>AD23</f>
        <v>0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741.9120845791181</v>
      </c>
    </row>
    <row r="24" spans="1:66" ht="12">
      <c r="A24" s="4">
        <f>COUNTIF(AY24:BM24,"&gt;0")</f>
        <v>1</v>
      </c>
      <c r="B24" s="2">
        <v>22130</v>
      </c>
      <c r="C24" s="3">
        <f>DATEDIF(B24,$C$4,"Y")</f>
        <v>56</v>
      </c>
      <c r="D24" s="1" t="s">
        <v>333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183</v>
      </c>
      <c r="I24" s="1">
        <v>1</v>
      </c>
      <c r="J24" s="1">
        <f>J23+1</f>
        <v>20</v>
      </c>
      <c r="K24" s="1" t="s">
        <v>307</v>
      </c>
      <c r="L24" s="1" t="s">
        <v>128</v>
      </c>
      <c r="N24" s="3">
        <f>IF(M24="",0,(N$4*(101+(1000*LOG(M$4,10))-(1000*LOG(M24,10)))))</f>
        <v>0</v>
      </c>
      <c r="O24" s="4">
        <v>7</v>
      </c>
      <c r="P24" s="3">
        <f>IF(O24="",0,(P$4*(101+(1000*LOG(O$4,10))-(1000*LOG(O24,10)))))</f>
        <v>733.0232147054056</v>
      </c>
      <c r="R24" s="5">
        <f>IF(Q24="",0,(R$4*(101+(1000*LOG(Q$4,10))-(1000*LOG(Q24,10)))))</f>
        <v>0</v>
      </c>
      <c r="T24" s="3">
        <f>IF(S24="",0,(T$4*(101+(1000*LOG(S$4,10))-(1000*LOG(S24,10)))))</f>
        <v>0</v>
      </c>
      <c r="V24" s="3">
        <f>IF(U24="",0,(V$4*(101+(1000*LOG(U$4,10))-(1000*LOG(U24,10)))))</f>
        <v>0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D24" s="3">
        <f>IF(AC24="",0,(AD$4*(101+(1000*LOG(AC$4,10))-(1000*LOG(AC24,10)))))</f>
        <v>0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733.0232147054056</v>
      </c>
      <c r="AT24" s="6">
        <f>BN24</f>
        <v>733.0232147054056</v>
      </c>
      <c r="AV24" s="3">
        <f>IF(AU24="*",AT24*0.05,0)</f>
        <v>0</v>
      </c>
      <c r="AW24" s="7">
        <f>AT24+AV24</f>
        <v>733.0232147054056</v>
      </c>
      <c r="AX24" s="4" t="s">
        <v>27</v>
      </c>
      <c r="AY24" s="3">
        <f>N24</f>
        <v>0</v>
      </c>
      <c r="AZ24" s="3">
        <f>P24</f>
        <v>733.0232147054056</v>
      </c>
      <c r="BA24" s="3">
        <f>R24</f>
        <v>0</v>
      </c>
      <c r="BB24" s="3">
        <f>T24</f>
        <v>0</v>
      </c>
      <c r="BC24" s="3">
        <f>V24</f>
        <v>0</v>
      </c>
      <c r="BD24" s="3">
        <f>X24</f>
        <v>0</v>
      </c>
      <c r="BE24" s="3">
        <f>Z24</f>
        <v>0</v>
      </c>
      <c r="BF24" s="3">
        <f>AB24</f>
        <v>0</v>
      </c>
      <c r="BG24" s="3">
        <f>AD24</f>
        <v>0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733.0232147054056</v>
      </c>
    </row>
    <row r="25" spans="1:66" ht="12">
      <c r="A25" s="4">
        <f>COUNTIF(AY25:BM25,"&gt;0")</f>
        <v>2</v>
      </c>
      <c r="B25" s="2">
        <v>24926</v>
      </c>
      <c r="C25" s="3">
        <f>DATEDIF(B25,$C$4,"Y")</f>
        <v>49</v>
      </c>
      <c r="D25" s="12" t="s">
        <v>522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68</v>
      </c>
      <c r="I25" s="1">
        <v>1</v>
      </c>
      <c r="J25" s="1">
        <f>J24+1</f>
        <v>21</v>
      </c>
      <c r="K25" s="1" t="s">
        <v>401</v>
      </c>
      <c r="L25" s="1" t="s">
        <v>402</v>
      </c>
      <c r="N25" s="3">
        <f>IF(M25="",0,(N$4*(101+(1000*LOG(M$4,10))-(1000*LOG(M25,10)))))</f>
        <v>0</v>
      </c>
      <c r="O25" s="4">
        <v>24</v>
      </c>
      <c r="P25" s="3">
        <f>IF(O25="",0,(P$4*(101+(1000*LOG(O$4,10))-(1000*LOG(O25,10)))))</f>
        <v>197.91001300805647</v>
      </c>
      <c r="R25" s="5">
        <f>IF(Q25="",0,(R$4*(101+(1000*LOG(Q$4,10))-(1000*LOG(Q25,10)))))</f>
        <v>0</v>
      </c>
      <c r="S25" s="4">
        <v>11</v>
      </c>
      <c r="T25" s="3">
        <f>IF(S25="",0,(T$4*(101+(1000*LOG(S$4,10))-(1000*LOG(S25,10)))))</f>
        <v>474.5806628125931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672.4906758206496</v>
      </c>
      <c r="AT25" s="6">
        <f>BN25</f>
        <v>672.4906758206496</v>
      </c>
      <c r="AU25" s="12" t="s">
        <v>524</v>
      </c>
      <c r="AV25" s="3">
        <f>IF(AU25="*",AT25*0.05,0)</f>
        <v>33.62453379103248</v>
      </c>
      <c r="AW25" s="7">
        <f>AT25+AV25</f>
        <v>706.1152096116821</v>
      </c>
      <c r="AX25" s="4" t="s">
        <v>27</v>
      </c>
      <c r="AY25" s="3">
        <f>N25</f>
        <v>0</v>
      </c>
      <c r="AZ25" s="3">
        <f>P25</f>
        <v>197.91001300805647</v>
      </c>
      <c r="BA25" s="3">
        <f>R25</f>
        <v>0</v>
      </c>
      <c r="BB25" s="3">
        <f>T25</f>
        <v>474.5806628125931</v>
      </c>
      <c r="BC25" s="3">
        <f>V25</f>
        <v>0</v>
      </c>
      <c r="BD25" s="3">
        <f>X25</f>
        <v>0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672.4906758206496</v>
      </c>
    </row>
    <row r="26" spans="1:66" ht="12">
      <c r="A26" s="4">
        <f>COUNTIF(AY26:BM26,"&gt;0")</f>
        <v>1</v>
      </c>
      <c r="B26" s="2">
        <v>22208</v>
      </c>
      <c r="C26" s="3">
        <f>DATEDIF(B26,$C$4,"Y")</f>
        <v>56</v>
      </c>
      <c r="D26" s="1" t="s">
        <v>333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428</v>
      </c>
      <c r="I26" s="1">
        <v>2</v>
      </c>
      <c r="J26" s="1">
        <f>J25+1</f>
        <v>22</v>
      </c>
      <c r="K26" s="1" t="s">
        <v>58</v>
      </c>
      <c r="L26" s="1" t="s">
        <v>447</v>
      </c>
      <c r="N26" s="3">
        <f>IF(M26="",0,(N$4*(101+(1000*LOG(M$4,10))-(1000*LOG(M26,10)))))</f>
        <v>0</v>
      </c>
      <c r="P26" s="3">
        <f>IF(O26="",0,(P$4*(101+(1000*LOG(O$4,10))-(1000*LOG(O26,10)))))</f>
        <v>0</v>
      </c>
      <c r="Q26" s="4">
        <v>6</v>
      </c>
      <c r="R26" s="3">
        <f>IF(Q26="",0,(R$4*(101+(1000*LOG(Q$4,10))-(1000*LOG(Q26,10)))))</f>
        <v>703.0599913279624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703.0599913279624</v>
      </c>
      <c r="AT26" s="6">
        <f>BN26</f>
        <v>703.0599913279624</v>
      </c>
      <c r="AU26" s="9"/>
      <c r="AV26" s="3">
        <f>IF(AU26="*",AT26*0.05,0)</f>
        <v>0</v>
      </c>
      <c r="AW26" s="7">
        <f>AT26+AV26</f>
        <v>703.0599913279624</v>
      </c>
      <c r="AX26" s="4" t="s">
        <v>27</v>
      </c>
      <c r="AY26" s="3">
        <f>N26</f>
        <v>0</v>
      </c>
      <c r="AZ26" s="3">
        <f>P26</f>
        <v>0</v>
      </c>
      <c r="BA26" s="3">
        <f>R26</f>
        <v>703.0599913279624</v>
      </c>
      <c r="BB26" s="3">
        <f>T26</f>
        <v>0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0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703.0599913279624</v>
      </c>
    </row>
    <row r="27" spans="1:66" ht="12">
      <c r="A27" s="4">
        <f>COUNTIF(AY27:BM27,"&gt;0")</f>
        <v>1</v>
      </c>
      <c r="B27" s="2">
        <v>22799</v>
      </c>
      <c r="C27" s="3">
        <f>DATEDIF(B27,$C$4,"Y")</f>
        <v>54</v>
      </c>
      <c r="D27" s="1" t="s">
        <v>297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513</v>
      </c>
      <c r="I27" s="1">
        <v>2</v>
      </c>
      <c r="J27" s="1">
        <f>J26+1</f>
        <v>23</v>
      </c>
      <c r="K27" s="1" t="s">
        <v>190</v>
      </c>
      <c r="L27" s="1" t="s">
        <v>327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R27" s="5">
        <f>IF(Q27="",0,(R$4*(101+(1000*LOG(Q$4,10))-(1000*LOG(Q27,10)))))</f>
        <v>0</v>
      </c>
      <c r="S27" s="4">
        <v>7</v>
      </c>
      <c r="T27" s="3">
        <f>IF(S27="",0,(T$4*(101+(1000*LOG(S$4,10))-(1000*LOG(S27,10)))))</f>
        <v>670.8753079565612</v>
      </c>
      <c r="V27" s="3">
        <f>IF(U27="",0,(V$4*(101+(1000*LOG(U$4,10))-(1000*LOG(U27,10)))))</f>
        <v>0</v>
      </c>
      <c r="X27" s="3">
        <f>IF(W27="",0,(X$4*(101+(1000*LOG(W$4,10))-(1000*LOG(W27,10)))))</f>
        <v>0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670.8753079565612</v>
      </c>
      <c r="AT27" s="6">
        <f>BN27</f>
        <v>670.8753079565612</v>
      </c>
      <c r="AU27" s="9"/>
      <c r="AV27" s="3">
        <f>IF(AU27="*",AT27*0.05,0)</f>
        <v>0</v>
      </c>
      <c r="AW27" s="7">
        <f>AT27+AV27</f>
        <v>670.8753079565612</v>
      </c>
      <c r="AX27" s="4" t="s">
        <v>27</v>
      </c>
      <c r="AY27" s="3">
        <f>N27</f>
        <v>0</v>
      </c>
      <c r="AZ27" s="3">
        <f>P27</f>
        <v>0</v>
      </c>
      <c r="BA27" s="3">
        <f>R27</f>
        <v>0</v>
      </c>
      <c r="BB27" s="3">
        <f>T27</f>
        <v>670.8753079565612</v>
      </c>
      <c r="BC27" s="3">
        <f>V27</f>
        <v>0</v>
      </c>
      <c r="BD27" s="3">
        <f>X27</f>
        <v>0</v>
      </c>
      <c r="BE27" s="3">
        <f>Z27</f>
        <v>0</v>
      </c>
      <c r="BF27" s="3">
        <f>AB27</f>
        <v>0</v>
      </c>
      <c r="BG27" s="3">
        <f>AD27</f>
        <v>0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670.8753079565612</v>
      </c>
    </row>
    <row r="28" spans="1:66" ht="12">
      <c r="A28" s="4">
        <f>COUNTIF(AY28:BM28,"&gt;0")</f>
        <v>1</v>
      </c>
      <c r="B28" s="2">
        <v>28348</v>
      </c>
      <c r="C28" s="3">
        <f>DATEDIF(B28,$C$4,"Y")</f>
        <v>39</v>
      </c>
      <c r="D28" s="1" t="s">
        <v>333</v>
      </c>
      <c r="E28" s="1" t="str">
        <f>IF(C28&lt;46,"YES","NO")</f>
        <v>YES</v>
      </c>
      <c r="F28" s="1" t="str">
        <f>IF(AND(C28&gt;45,C28&lt;66),"YES","NO")</f>
        <v>NO</v>
      </c>
      <c r="G28" s="1" t="str">
        <f>IF(AND(C28&gt;65,C28&lt;100),"YES","NO")</f>
        <v>NO</v>
      </c>
      <c r="H28" s="1" t="s">
        <v>213</v>
      </c>
      <c r="I28" s="1">
        <v>1</v>
      </c>
      <c r="J28" s="1">
        <f>J27+1</f>
        <v>24</v>
      </c>
      <c r="K28" s="1" t="s">
        <v>512</v>
      </c>
      <c r="L28" s="1" t="s">
        <v>28</v>
      </c>
      <c r="N28" s="3">
        <f>IF(M28="",0,(N$4*(101+(1000*LOG(M$4,10))-(1000*LOG(M28,10)))))</f>
        <v>0</v>
      </c>
      <c r="O28" s="4">
        <v>9</v>
      </c>
      <c r="P28" s="3">
        <f>IF(O28="",0,(P$4*(101+(1000*LOG(O$4,10))-(1000*LOG(O28,10)))))</f>
        <v>623.8787452803375</v>
      </c>
      <c r="R28" s="5">
        <f>IF(Q28="",0,(R$4*(101+(1000*LOG(Q$4,10))-(1000*LOG(Q28,10)))))</f>
        <v>0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623.8787452803375</v>
      </c>
      <c r="AT28" s="6">
        <f>BN28</f>
        <v>623.8787452803375</v>
      </c>
      <c r="AU28" s="9"/>
      <c r="AV28" s="3">
        <f>IF(AU28="*",AT28*0.05,0)</f>
        <v>0</v>
      </c>
      <c r="AW28" s="7">
        <f>AT28+AV28</f>
        <v>623.8787452803375</v>
      </c>
      <c r="AX28" s="4" t="s">
        <v>27</v>
      </c>
      <c r="AY28" s="3">
        <f>N28</f>
        <v>0</v>
      </c>
      <c r="AZ28" s="3">
        <f>P28</f>
        <v>623.8787452803375</v>
      </c>
      <c r="BA28" s="3">
        <f>R28</f>
        <v>0</v>
      </c>
      <c r="BB28" s="3">
        <f>T28</f>
        <v>0</v>
      </c>
      <c r="BC28" s="3">
        <f>V28</f>
        <v>0</v>
      </c>
      <c r="BD28" s="3">
        <f>X28</f>
        <v>0</v>
      </c>
      <c r="BE28" s="3">
        <f>Z28</f>
        <v>0</v>
      </c>
      <c r="BF28" s="3">
        <f>AB28</f>
        <v>0</v>
      </c>
      <c r="BG28" s="3">
        <f>AD28</f>
        <v>0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623.8787452803375</v>
      </c>
    </row>
    <row r="29" spans="1:66" ht="12">
      <c r="A29" s="4">
        <f>COUNTIF(AY29:BM29,"&gt;0")</f>
        <v>1</v>
      </c>
      <c r="B29" s="2">
        <v>21693</v>
      </c>
      <c r="C29" s="3">
        <f>DATEDIF(B29,$C$4,"Y")</f>
        <v>57</v>
      </c>
      <c r="D29" s="1" t="s">
        <v>474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96</v>
      </c>
      <c r="I29" s="1">
        <v>2</v>
      </c>
      <c r="J29" s="1">
        <f>J28+1</f>
        <v>25</v>
      </c>
      <c r="K29" s="1" t="s">
        <v>147</v>
      </c>
      <c r="L29" s="1" t="s">
        <v>168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R29" s="5">
        <f>IF(Q29="",0,(R$4*(101+(1000*LOG(Q$4,10))-(1000*LOG(Q29,10)))))</f>
        <v>0</v>
      </c>
      <c r="S29" s="4">
        <v>8</v>
      </c>
      <c r="T29" s="3">
        <f>IF(S29="",0,(T$4*(101+(1000*LOG(S$4,10))-(1000*LOG(S29,10)))))</f>
        <v>612.8833609788745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612.8833609788745</v>
      </c>
      <c r="AT29" s="6">
        <f>BN29</f>
        <v>612.8833609788745</v>
      </c>
      <c r="AU29" s="9"/>
      <c r="AV29" s="3">
        <f>IF(AU29="*",AT29*0.05,0)</f>
        <v>0</v>
      </c>
      <c r="AW29" s="7">
        <f>AT29+AV29</f>
        <v>612.8833609788745</v>
      </c>
      <c r="AX29" s="4" t="s">
        <v>27</v>
      </c>
      <c r="AY29" s="3">
        <f>N29</f>
        <v>0</v>
      </c>
      <c r="AZ29" s="3">
        <f>P29</f>
        <v>0</v>
      </c>
      <c r="BA29" s="3">
        <f>R29</f>
        <v>0</v>
      </c>
      <c r="BB29" s="3">
        <f>T29</f>
        <v>612.8833609788745</v>
      </c>
      <c r="BC29" s="3">
        <f>V29</f>
        <v>0</v>
      </c>
      <c r="BD29" s="3">
        <f>X29</f>
        <v>0</v>
      </c>
      <c r="BE29" s="3">
        <f>Z29</f>
        <v>0</v>
      </c>
      <c r="BF29" s="3">
        <f>AB29</f>
        <v>0</v>
      </c>
      <c r="BG29" s="3">
        <f>AD29</f>
        <v>0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612.8833609788745</v>
      </c>
    </row>
    <row r="30" spans="1:66" ht="12">
      <c r="A30" s="4">
        <f>COUNTIF(AY30:BM30,"&gt;0")</f>
        <v>1</v>
      </c>
      <c r="B30" s="2">
        <v>22493</v>
      </c>
      <c r="C30" s="3">
        <f>DATEDIF(B30,$C$4,"Y")</f>
        <v>55</v>
      </c>
      <c r="D30" s="1" t="s">
        <v>333</v>
      </c>
      <c r="E30" s="1" t="str">
        <f>IF(C30&lt;46,"YES","NO")</f>
        <v>NO</v>
      </c>
      <c r="F30" s="1" t="str">
        <f>IF(AND(C30&gt;45,C30&lt;66),"YES","NO")</f>
        <v>YES</v>
      </c>
      <c r="G30" s="1" t="str">
        <f>IF(AND(C30&gt;65,C30&lt;100),"YES","NO")</f>
        <v>NO</v>
      </c>
      <c r="H30" s="1" t="s">
        <v>34</v>
      </c>
      <c r="I30" s="1">
        <v>2</v>
      </c>
      <c r="J30" s="1">
        <f>J29+1</f>
        <v>26</v>
      </c>
      <c r="K30" s="1" t="s">
        <v>306</v>
      </c>
      <c r="L30" s="1" t="s">
        <v>269</v>
      </c>
      <c r="N30" s="3">
        <f>IF(M30="",0,(N$4*(101+(1000*LOG(M$4,10))-(1000*LOG(M30,10)))))</f>
        <v>0</v>
      </c>
      <c r="P30" s="3">
        <f>IF(O30="",0,(P$4*(101+(1000*LOG(O$4,10))-(1000*LOG(O30,10)))))</f>
        <v>0</v>
      </c>
      <c r="Q30" s="4">
        <v>8</v>
      </c>
      <c r="R30" s="5">
        <f>IF(Q30="",0,(R$4*(101+(1000*LOG(Q$4,10))-(1000*LOG(Q30,10)))))</f>
        <v>578.1212547196625</v>
      </c>
      <c r="T30" s="3">
        <f>IF(S30="",0,(T$4*(101+(1000*LOG(S$4,10))-(1000*LOG(S30,10)))))</f>
        <v>0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/>
      <c r="AS30" s="3">
        <f>N30+P30+R30+T30+V30+X30+Z30+AB30+AD30+AF30+AH30+AJ30+AL30+AN30+AP30</f>
        <v>578.1212547196625</v>
      </c>
      <c r="AT30" s="6">
        <f>BN30</f>
        <v>578.1212547196625</v>
      </c>
      <c r="AU30" s="4"/>
      <c r="AV30" s="3">
        <f>IF(AU30="*",AT30*0.05,0)</f>
        <v>0</v>
      </c>
      <c r="AW30" s="7">
        <f>AT30+AV30</f>
        <v>578.1212547196625</v>
      </c>
      <c r="AX30" s="4" t="s">
        <v>27</v>
      </c>
      <c r="AY30" s="3">
        <f>N30</f>
        <v>0</v>
      </c>
      <c r="AZ30" s="3">
        <f>P30</f>
        <v>0</v>
      </c>
      <c r="BA30" s="3">
        <f>R30</f>
        <v>578.1212547196625</v>
      </c>
      <c r="BB30" s="3">
        <f>T30</f>
        <v>0</v>
      </c>
      <c r="BC30" s="3">
        <f>V30</f>
        <v>0</v>
      </c>
      <c r="BD30" s="3">
        <f>X30</f>
        <v>0</v>
      </c>
      <c r="BE30" s="3">
        <f>Z30</f>
        <v>0</v>
      </c>
      <c r="BF30" s="3">
        <f>AB30</f>
        <v>0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578.1212547196625</v>
      </c>
    </row>
    <row r="31" spans="1:66" ht="12">
      <c r="A31" s="4">
        <f>COUNTIF(AY31:BM31,"&gt;0")</f>
        <v>1</v>
      </c>
      <c r="B31" s="2">
        <v>26723</v>
      </c>
      <c r="C31" s="3">
        <f>DATEDIF(B31,$C$4,"Y")</f>
        <v>44</v>
      </c>
      <c r="D31" s="1" t="s">
        <v>333</v>
      </c>
      <c r="E31" s="1" t="str">
        <f>IF(C31&lt;46,"YES","NO")</f>
        <v>YES</v>
      </c>
      <c r="F31" s="1" t="str">
        <f>IF(AND(C31&gt;45,C31&lt;66),"YES","NO")</f>
        <v>NO</v>
      </c>
      <c r="G31" s="1" t="str">
        <f>IF(AND(C31&gt;65,C31&lt;100),"YES","NO")</f>
        <v>NO</v>
      </c>
      <c r="H31" s="1" t="s">
        <v>183</v>
      </c>
      <c r="I31" s="1">
        <v>1</v>
      </c>
      <c r="J31" s="1">
        <f>J30+1</f>
        <v>27</v>
      </c>
      <c r="K31" s="1" t="s">
        <v>300</v>
      </c>
      <c r="L31" s="1" t="s">
        <v>301</v>
      </c>
      <c r="N31" s="3">
        <f>IF(M31="",0,(N$4*(101+(1000*LOG(M$4,10))-(1000*LOG(M31,10)))))</f>
        <v>0</v>
      </c>
      <c r="O31" s="4">
        <v>10</v>
      </c>
      <c r="P31" s="3">
        <f>IF(O31="",0,(P$4*(101+(1000*LOG(O$4,10))-(1000*LOG(O31,10)))))</f>
        <v>578.1212547196624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578.1212547196624</v>
      </c>
      <c r="AT31" s="6">
        <f>BN31</f>
        <v>578.1212547196624</v>
      </c>
      <c r="AU31" s="4"/>
      <c r="AV31" s="3">
        <f>IF(AU31="*",AT31*0.05,0)</f>
        <v>0</v>
      </c>
      <c r="AW31" s="7">
        <f>AT31+AV31</f>
        <v>578.1212547196624</v>
      </c>
      <c r="AX31" s="4" t="s">
        <v>27</v>
      </c>
      <c r="AY31" s="3">
        <f>N31</f>
        <v>0</v>
      </c>
      <c r="AZ31" s="3">
        <f>P31</f>
        <v>578.1212547196624</v>
      </c>
      <c r="BA31" s="3">
        <f>R31</f>
        <v>0</v>
      </c>
      <c r="BB31" s="3">
        <f>T31</f>
        <v>0</v>
      </c>
      <c r="BC31" s="3">
        <f>V31</f>
        <v>0</v>
      </c>
      <c r="BD31" s="3">
        <f>X31</f>
        <v>0</v>
      </c>
      <c r="BE31" s="3">
        <f>Z31</f>
        <v>0</v>
      </c>
      <c r="BF31" s="3">
        <f>AB31</f>
        <v>0</v>
      </c>
      <c r="BG31" s="3">
        <f>AD31</f>
        <v>0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578.1212547196624</v>
      </c>
    </row>
    <row r="32" spans="1:66" ht="12">
      <c r="A32" s="4">
        <f>COUNTIF(AY32:BM32,"&gt;0")</f>
        <v>1</v>
      </c>
      <c r="B32" s="2">
        <v>22763</v>
      </c>
      <c r="C32" s="3">
        <f>DATEDIF(B32,$C$4,"Y")</f>
        <v>55</v>
      </c>
      <c r="D32" s="12" t="s">
        <v>522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68</v>
      </c>
      <c r="I32" s="1">
        <v>1</v>
      </c>
      <c r="J32" s="1">
        <f>J31+1</f>
        <v>28</v>
      </c>
      <c r="K32" s="1" t="s">
        <v>295</v>
      </c>
      <c r="L32" s="1" t="s">
        <v>49</v>
      </c>
      <c r="M32" s="4">
        <v>7</v>
      </c>
      <c r="N32" s="3">
        <f>IF(M32="",0,(N$4*(101+(1000*LOG(M$4,10))-(1000*LOG(M32,10)))))</f>
        <v>534.6555609385722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T32" s="3">
        <f>IF(S32="",0,(T$4*(101+(1000*LOG(S$4,10))-(1000*LOG(S32,10)))))</f>
        <v>0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D32" s="3">
        <f>IF(AC32="",0,(AD$4*(101+(1000*LOG(AC$4,10))-(1000*LOG(AC32,10)))))</f>
        <v>0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534.6555609385722</v>
      </c>
      <c r="AT32" s="6">
        <f>BN32</f>
        <v>534.6555609385722</v>
      </c>
      <c r="AU32" s="12" t="s">
        <v>524</v>
      </c>
      <c r="AV32" s="3">
        <f>IF(AU32="*",AT32*0.05,0)</f>
        <v>26.732778046928612</v>
      </c>
      <c r="AW32" s="7">
        <f>AT32+AV32</f>
        <v>561.3883389855008</v>
      </c>
      <c r="AX32" s="4" t="s">
        <v>27</v>
      </c>
      <c r="AY32" s="3">
        <f>N32</f>
        <v>534.6555609385722</v>
      </c>
      <c r="AZ32" s="3">
        <f>P32</f>
        <v>0</v>
      </c>
      <c r="BA32" s="3">
        <f>R32</f>
        <v>0</v>
      </c>
      <c r="BB32" s="3">
        <f>T32</f>
        <v>0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0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534.6555609385722</v>
      </c>
    </row>
    <row r="33" spans="1:66" ht="12">
      <c r="A33" s="4">
        <f>COUNTIF(AY33:BM33,"&gt;0")</f>
        <v>1</v>
      </c>
      <c r="B33" s="2">
        <v>22613</v>
      </c>
      <c r="C33" s="3">
        <f>DATEDIF(B33,$C$4,"Y")</f>
        <v>55</v>
      </c>
      <c r="D33" s="12" t="s">
        <v>522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184</v>
      </c>
      <c r="I33" s="1">
        <v>2</v>
      </c>
      <c r="J33" s="1">
        <f>J32+1</f>
        <v>29</v>
      </c>
      <c r="K33" s="12" t="s">
        <v>591</v>
      </c>
      <c r="L33" s="12" t="s">
        <v>517</v>
      </c>
      <c r="N33" s="3">
        <f>IF(M33="",0,(N$4*(101+(1000*LOG(M$4,10))-(1000*LOG(M33,10)))))</f>
        <v>0</v>
      </c>
      <c r="P33" s="3">
        <f>IF(O33="",0,(P$4*(101+(1000*LOG(O$4,10))-(1000*LOG(O33,10)))))</f>
        <v>0</v>
      </c>
      <c r="Q33" s="4">
        <v>9</v>
      </c>
      <c r="R33" s="5">
        <f>IF(Q33="",0,(R$4*(101+(1000*LOG(Q$4,10))-(1000*LOG(Q33,10)))))</f>
        <v>526.968732272281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526.968732272281</v>
      </c>
      <c r="AT33" s="6">
        <f>BN33</f>
        <v>526.968732272281</v>
      </c>
      <c r="AU33" s="4"/>
      <c r="AV33" s="3">
        <f>IF(AU33="*",AT33*0.05,0)</f>
        <v>0</v>
      </c>
      <c r="AW33" s="7">
        <f>AT33+AV33</f>
        <v>526.968732272281</v>
      </c>
      <c r="AX33" s="26" t="s">
        <v>27</v>
      </c>
      <c r="AY33" s="3">
        <f>N33</f>
        <v>0</v>
      </c>
      <c r="AZ33" s="3">
        <f>P33</f>
        <v>0</v>
      </c>
      <c r="BA33" s="3">
        <f>R33</f>
        <v>526.968732272281</v>
      </c>
      <c r="BB33" s="3">
        <f>T33</f>
        <v>0</v>
      </c>
      <c r="BC33" s="3">
        <f>V33</f>
        <v>0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526.968732272281</v>
      </c>
    </row>
    <row r="34" spans="1:66" ht="12">
      <c r="A34" s="4">
        <f>COUNTIF(AY34:BM34,"&gt;0")</f>
        <v>3</v>
      </c>
      <c r="B34" s="2">
        <v>19362</v>
      </c>
      <c r="C34" s="3">
        <f>DATEDIF(B34,$C$4,"Y")</f>
        <v>64</v>
      </c>
      <c r="D34" s="1" t="s">
        <v>361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427</v>
      </c>
      <c r="I34" s="1">
        <v>2</v>
      </c>
      <c r="J34" s="1">
        <f>J33+1</f>
        <v>30</v>
      </c>
      <c r="K34" s="1" t="s">
        <v>90</v>
      </c>
      <c r="L34" s="1" t="s">
        <v>317</v>
      </c>
      <c r="M34" s="4">
        <v>17</v>
      </c>
      <c r="N34" s="3">
        <f>IF(M34="",0,(N$4*(101+(1000*LOG(M$4,10))-(1000*LOG(M34,10)))))</f>
        <v>149.30467957455517</v>
      </c>
      <c r="P34" s="3">
        <f>IF(O34="",0,(P$4*(101+(1000*LOG(O$4,10))-(1000*LOG(O34,10)))))</f>
        <v>0</v>
      </c>
      <c r="Q34" s="4">
        <v>22</v>
      </c>
      <c r="R34" s="5">
        <f>IF(Q34="",0,(R$4*(101+(1000*LOG(Q$4,10))-(1000*LOG(Q34,10)))))</f>
        <v>138.78856088939983</v>
      </c>
      <c r="S34" s="4">
        <v>20</v>
      </c>
      <c r="T34" s="3">
        <f>IF(S34="",0,(T$4*(101+(1000*LOG(S$4,10))-(1000*LOG(S34,10)))))</f>
        <v>214.9433523068369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503.0365927707919</v>
      </c>
      <c r="AT34" s="6">
        <f>BN34</f>
        <v>503.0365927707919</v>
      </c>
      <c r="AU34" s="9"/>
      <c r="AV34" s="3">
        <f>IF(AU34="*",AT34*0.05,0)</f>
        <v>0</v>
      </c>
      <c r="AW34" s="7">
        <f>AT34+AV34</f>
        <v>503.0365927707919</v>
      </c>
      <c r="AX34" s="4" t="s">
        <v>27</v>
      </c>
      <c r="AY34" s="3">
        <f>N34</f>
        <v>149.30467957455517</v>
      </c>
      <c r="AZ34" s="3">
        <f>P34</f>
        <v>0</v>
      </c>
      <c r="BA34" s="3">
        <f>R34</f>
        <v>138.78856088939983</v>
      </c>
      <c r="BB34" s="3">
        <f>T34</f>
        <v>214.9433523068369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0</v>
      </c>
      <c r="BG34" s="3">
        <f>AD34</f>
        <v>0</v>
      </c>
      <c r="BH34" s="3">
        <f>AF34</f>
        <v>0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503.0365927707919</v>
      </c>
    </row>
    <row r="35" spans="1:66" ht="12">
      <c r="A35" s="4">
        <f>COUNTIF(AY35:BM35,"&gt;0")</f>
        <v>1</v>
      </c>
      <c r="B35" s="2">
        <v>23112</v>
      </c>
      <c r="C35" s="3">
        <f>DATEDIF(B35,$C$4,"Y")</f>
        <v>54</v>
      </c>
      <c r="D35" s="1" t="s">
        <v>50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102</v>
      </c>
      <c r="I35" s="1">
        <v>1</v>
      </c>
      <c r="J35" s="1">
        <f>J34+1</f>
        <v>31</v>
      </c>
      <c r="K35" s="1" t="s">
        <v>121</v>
      </c>
      <c r="L35" s="1" t="s">
        <v>407</v>
      </c>
      <c r="N35" s="3">
        <f>IF(M35="",0,(N$4*(101+(1000*LOG(M$4,10))-(1000*LOG(M35,10)))))</f>
        <v>0</v>
      </c>
      <c r="O35" s="4">
        <v>12</v>
      </c>
      <c r="P35" s="3">
        <f>IF(O35="",0,(P$4*(101+(1000*LOG(O$4,10))-(1000*LOG(O35,10)))))</f>
        <v>498.9400086720377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498.9400086720377</v>
      </c>
      <c r="AT35" s="6">
        <f>BN35</f>
        <v>498.9400086720377</v>
      </c>
      <c r="AU35" s="9"/>
      <c r="AV35" s="3">
        <f>IF(AU35="*",AT35*0.05,0)</f>
        <v>0</v>
      </c>
      <c r="AW35" s="7">
        <f>AT35+AV35</f>
        <v>498.9400086720377</v>
      </c>
      <c r="AX35" s="26" t="s">
        <v>27</v>
      </c>
      <c r="AY35" s="3">
        <f>N35</f>
        <v>0</v>
      </c>
      <c r="AZ35" s="3">
        <f>P35</f>
        <v>498.9400086720377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0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498.9400086720377</v>
      </c>
    </row>
    <row r="36" spans="1:66" ht="12">
      <c r="A36" s="4">
        <f>COUNTIF(AY36:BM36,"&gt;0")</f>
        <v>1</v>
      </c>
      <c r="B36" s="2">
        <v>19405</v>
      </c>
      <c r="C36" s="3">
        <f>DATEDIF(B36,$C$4,"Y")</f>
        <v>64</v>
      </c>
      <c r="D36" s="1" t="s">
        <v>214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34</v>
      </c>
      <c r="I36" s="1">
        <v>2</v>
      </c>
      <c r="J36" s="1">
        <f>J35+1</f>
        <v>32</v>
      </c>
      <c r="K36" s="1" t="s">
        <v>365</v>
      </c>
      <c r="L36" s="1" t="s">
        <v>366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Q36" s="4">
        <v>10</v>
      </c>
      <c r="R36" s="5">
        <f>IF(Q36="",0,(R$4*(101+(1000*LOG(Q$4,10))-(1000*LOG(Q36,10)))))</f>
        <v>481.2112417116059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481.2112417116059</v>
      </c>
      <c r="AT36" s="6">
        <f>BN36</f>
        <v>481.2112417116059</v>
      </c>
      <c r="AU36" s="9"/>
      <c r="AV36" s="3">
        <f>IF(AU36="*",AT36*0.05,0)</f>
        <v>0</v>
      </c>
      <c r="AW36" s="7">
        <f>AT36+AV36</f>
        <v>481.2112417116059</v>
      </c>
      <c r="AX36" s="4" t="s">
        <v>27</v>
      </c>
      <c r="AY36" s="3">
        <f>N36</f>
        <v>0</v>
      </c>
      <c r="AZ36" s="3">
        <f>P36</f>
        <v>0</v>
      </c>
      <c r="BA36" s="3">
        <f>R36</f>
        <v>481.2112417116059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0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481.2112417116059</v>
      </c>
    </row>
    <row r="37" spans="1:66" ht="12">
      <c r="A37" s="4">
        <f>COUNTIF(AY37:BM37,"&gt;0")</f>
        <v>2</v>
      </c>
      <c r="B37" s="2">
        <v>19725</v>
      </c>
      <c r="C37" s="3">
        <f>DATEDIF(B37,$C$4,"Y")</f>
        <v>63</v>
      </c>
      <c r="D37" s="1" t="s">
        <v>333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332</v>
      </c>
      <c r="I37" s="1">
        <v>2</v>
      </c>
      <c r="J37" s="1">
        <f>J36+1</f>
        <v>33</v>
      </c>
      <c r="K37" s="1" t="s">
        <v>73</v>
      </c>
      <c r="L37" s="1" t="s">
        <v>507</v>
      </c>
      <c r="N37" s="3">
        <f>IF(M37="",0,(N$4*(101+(1000*LOG(M$4,10))-(1000*LOG(M37,10)))))</f>
        <v>0</v>
      </c>
      <c r="P37" s="3">
        <f>IF(O37="",0,(P$4*(101+(1000*LOG(O$4,10))-(1000*LOG(O37,10)))))</f>
        <v>0</v>
      </c>
      <c r="Q37" s="4">
        <v>21</v>
      </c>
      <c r="R37" s="5">
        <f>IF(Q37="",0,(R$4*(101+(1000*LOG(Q$4,10))-(1000*LOG(Q37,10)))))</f>
        <v>158.9919469776869</v>
      </c>
      <c r="S37" s="4">
        <v>16</v>
      </c>
      <c r="T37" s="3">
        <f>IF(S37="",0,(T$4*(101+(1000*LOG(S$4,10))-(1000*LOG(S37,10)))))</f>
        <v>311.8533653148934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470.8453122925803</v>
      </c>
      <c r="AT37" s="6">
        <f>BN37</f>
        <v>470.8453122925803</v>
      </c>
      <c r="AU37" s="9"/>
      <c r="AV37" s="3">
        <f>IF(AU37="*",AT37*0.05,0)</f>
        <v>0</v>
      </c>
      <c r="AW37" s="7">
        <f>AT37+AV37</f>
        <v>470.8453122925803</v>
      </c>
      <c r="AX37" s="24" t="s">
        <v>27</v>
      </c>
      <c r="AY37" s="3">
        <f>N37</f>
        <v>0</v>
      </c>
      <c r="AZ37" s="3">
        <f>P37</f>
        <v>0</v>
      </c>
      <c r="BA37" s="3">
        <f>R37</f>
        <v>158.9919469776869</v>
      </c>
      <c r="BB37" s="3">
        <f>T37</f>
        <v>311.8533653148934</v>
      </c>
      <c r="BC37" s="3">
        <f>V37</f>
        <v>0</v>
      </c>
      <c r="BD37" s="3">
        <f>X37</f>
        <v>0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470.8453122925803</v>
      </c>
    </row>
    <row r="38" spans="1:66" ht="12">
      <c r="A38" s="4">
        <f>COUNTIF(AY38:BM38,"&gt;0")</f>
        <v>2</v>
      </c>
      <c r="B38" s="2">
        <v>27736</v>
      </c>
      <c r="C38" s="3">
        <f>DATEDIF(B38,$C$4,"Y")</f>
        <v>41</v>
      </c>
      <c r="D38" s="12" t="s">
        <v>523</v>
      </c>
      <c r="E38" s="1" t="str">
        <f>IF(C38&lt;46,"YES","NO")</f>
        <v>YES</v>
      </c>
      <c r="F38" s="1" t="str">
        <f>IF(AND(C38&gt;45,C38&lt;66),"YES","NO")</f>
        <v>NO</v>
      </c>
      <c r="G38" s="1" t="str">
        <f>IF(AND(C38&gt;65,C38&lt;100),"YES","NO")</f>
        <v>NO</v>
      </c>
      <c r="H38" s="1" t="s">
        <v>259</v>
      </c>
      <c r="I38" s="1">
        <v>2</v>
      </c>
      <c r="J38" s="1">
        <f>J37+1</f>
        <v>34</v>
      </c>
      <c r="K38" s="1" t="s">
        <v>617</v>
      </c>
      <c r="L38" s="1" t="s">
        <v>616</v>
      </c>
      <c r="M38" s="4">
        <v>15</v>
      </c>
      <c r="N38" s="3">
        <f>IF(M38="",0,(N$4*(101+(1000*LOG(M$4,10))-(1000*LOG(M38,10)))))</f>
        <v>203.66234189714783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S38" s="4">
        <v>18</v>
      </c>
      <c r="T38" s="3">
        <f>IF(S38="",0,(T$4*(101+(1000*LOG(S$4,10))-(1000*LOG(S38,10)))))</f>
        <v>260.70084286751216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/>
      <c r="AS38" s="3">
        <f>N38+P38+R38+T38+V38+X38+Z38+AB38+AD38+AF38+AH38+AJ38+AL38+AN38+AP38</f>
        <v>464.36318476466</v>
      </c>
      <c r="AT38" s="6">
        <f>BN38</f>
        <v>464.36318476466</v>
      </c>
      <c r="AU38" s="4"/>
      <c r="AV38" s="3">
        <f>IF(AU38="*",AT38*0.05,0)</f>
        <v>0</v>
      </c>
      <c r="AW38" s="7">
        <f>AT38+AV38</f>
        <v>464.36318476466</v>
      </c>
      <c r="AX38" s="4" t="s">
        <v>27</v>
      </c>
      <c r="AY38" s="3">
        <f>N38</f>
        <v>203.66234189714783</v>
      </c>
      <c r="AZ38" s="3">
        <f>P38</f>
        <v>0</v>
      </c>
      <c r="BA38" s="3">
        <f>R38</f>
        <v>0</v>
      </c>
      <c r="BB38" s="3">
        <f>T38</f>
        <v>260.70084286751216</v>
      </c>
      <c r="BC38" s="3">
        <f>V38</f>
        <v>0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0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464.36318476466</v>
      </c>
    </row>
    <row r="39" spans="1:66" ht="12">
      <c r="A39" s="4">
        <f>COUNTIF(AY39:BM39,"&gt;0")</f>
        <v>1</v>
      </c>
      <c r="B39" s="2">
        <v>22179</v>
      </c>
      <c r="C39" s="3">
        <f>DATEDIF(B39,$C$4,"Y")</f>
        <v>56</v>
      </c>
      <c r="D39" s="1" t="s">
        <v>333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183</v>
      </c>
      <c r="I39" s="1">
        <v>1</v>
      </c>
      <c r="J39" s="1">
        <f>J38+1</f>
        <v>35</v>
      </c>
      <c r="K39" s="1" t="s">
        <v>324</v>
      </c>
      <c r="L39" s="1" t="s">
        <v>138</v>
      </c>
      <c r="N39" s="3">
        <f>IF(M39="",0,(N$4*(101+(1000*LOG(M$4,10))-(1000*LOG(M39,10)))))</f>
        <v>0</v>
      </c>
      <c r="O39" s="4">
        <v>13</v>
      </c>
      <c r="P39" s="3">
        <f>IF(O39="",0,(P$4*(101+(1000*LOG(O$4,10))-(1000*LOG(O39,10)))))</f>
        <v>464.1779024128257</v>
      </c>
      <c r="R39" s="5">
        <f>IF(Q39="",0,(R$4*(101+(1000*LOG(Q$4,10))-(1000*LOG(Q39,10)))))</f>
        <v>0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464.1779024128257</v>
      </c>
      <c r="AT39" s="6">
        <f>BN39</f>
        <v>464.1779024128257</v>
      </c>
      <c r="AU39" s="4"/>
      <c r="AV39" s="3">
        <f>IF(AU39="*",AT39*0.05,0)</f>
        <v>0</v>
      </c>
      <c r="AW39" s="7">
        <f>AT39+AV39</f>
        <v>464.1779024128257</v>
      </c>
      <c r="AX39" s="4" t="s">
        <v>27</v>
      </c>
      <c r="AY39" s="3">
        <f>N39</f>
        <v>0</v>
      </c>
      <c r="AZ39" s="3">
        <f>P39</f>
        <v>464.1779024128257</v>
      </c>
      <c r="BA39" s="3">
        <f>R39</f>
        <v>0</v>
      </c>
      <c r="BB39" s="3">
        <f>T39</f>
        <v>0</v>
      </c>
      <c r="BC39" s="3">
        <f>V39</f>
        <v>0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464.1779024128257</v>
      </c>
    </row>
    <row r="40" spans="1:66" ht="12">
      <c r="A40" s="4">
        <f>COUNTIF(AY40:BM40,"&gt;0")</f>
        <v>1</v>
      </c>
      <c r="B40" s="2">
        <v>24956</v>
      </c>
      <c r="C40" s="3">
        <f>DATEDIF(B40,$C$4,"Y")</f>
        <v>49</v>
      </c>
      <c r="D40" s="1" t="s">
        <v>333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102</v>
      </c>
      <c r="I40" s="1">
        <v>1</v>
      </c>
      <c r="J40" s="1">
        <f>J39+1</f>
        <v>36</v>
      </c>
      <c r="K40" s="1" t="s">
        <v>312</v>
      </c>
      <c r="L40" s="1" t="s">
        <v>291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S40" s="4">
        <v>12</v>
      </c>
      <c r="T40" s="3">
        <f>IF(S40="",0,(T$4*(101+(1000*LOG(S$4,10))-(1000*LOG(S40,10)))))</f>
        <v>436.7921019231933</v>
      </c>
      <c r="V40" s="3">
        <f>IF(U40="",0,(V$4*(101+(1000*LOG(U$4,10))-(1000*LOG(U40,10)))))</f>
        <v>0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D40" s="3">
        <f>IF(AC40="",0,(AD$4*(101+(1000*LOG(AC$4,10))-(1000*LOG(AC40,10)))))</f>
        <v>0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436.7921019231933</v>
      </c>
      <c r="AT40" s="6">
        <f>BN40</f>
        <v>436.7921019231933</v>
      </c>
      <c r="AU40" s="9" t="s">
        <v>524</v>
      </c>
      <c r="AV40" s="3">
        <f>IF(AU40="*",AT40*0.05,0)</f>
        <v>21.839605096159666</v>
      </c>
      <c r="AW40" s="7">
        <f>AT40+AV40</f>
        <v>458.631707019353</v>
      </c>
      <c r="AX40" s="4" t="s">
        <v>27</v>
      </c>
      <c r="AY40" s="3">
        <f>N40</f>
        <v>0</v>
      </c>
      <c r="AZ40" s="3">
        <f>P40</f>
        <v>0</v>
      </c>
      <c r="BA40" s="3">
        <f>R40</f>
        <v>0</v>
      </c>
      <c r="BB40" s="3">
        <f>T40</f>
        <v>436.7921019231933</v>
      </c>
      <c r="BC40" s="3">
        <f>V40</f>
        <v>0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0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436.7921019231933</v>
      </c>
    </row>
    <row r="41" spans="1:66" ht="12">
      <c r="A41" s="4">
        <f>COUNTIF(AY41:BM41,"&gt;0")</f>
        <v>2</v>
      </c>
      <c r="B41" s="2">
        <v>16287</v>
      </c>
      <c r="C41" s="3">
        <f>DATEDIF(B41,$C$4,"Y")</f>
        <v>72</v>
      </c>
      <c r="D41" s="1" t="s">
        <v>333</v>
      </c>
      <c r="E41" s="1" t="str">
        <f>IF(C41&lt;46,"YES","NO")</f>
        <v>NO</v>
      </c>
      <c r="F41" s="1" t="str">
        <f>IF(AND(C41&gt;45,C41&lt;66),"YES","NO")</f>
        <v>NO</v>
      </c>
      <c r="G41" s="1" t="str">
        <f>IF(AND(C41&gt;65,C41&lt;100),"YES","NO")</f>
        <v>YES</v>
      </c>
      <c r="H41" s="1" t="s">
        <v>213</v>
      </c>
      <c r="I41" s="1">
        <v>1</v>
      </c>
      <c r="J41" s="1">
        <f>J40+1</f>
        <v>37</v>
      </c>
      <c r="K41" s="1" t="s">
        <v>534</v>
      </c>
      <c r="L41" s="1" t="s">
        <v>81</v>
      </c>
      <c r="N41" s="3">
        <f>IF(M41="",0,(N$4*(101+(1000*LOG(M$4,10))-(1000*LOG(M41,10)))))</f>
        <v>0</v>
      </c>
      <c r="O41" s="4">
        <v>27</v>
      </c>
      <c r="P41" s="3">
        <f>IF(O41="",0,(P$4*(101+(1000*LOG(O$4,10))-(1000*LOG(O41,10)))))</f>
        <v>146.75749056067525</v>
      </c>
      <c r="R41" s="5">
        <f>IF(Q41="",0,(R$4*(101+(1000*LOG(Q$4,10))-(1000*LOG(Q41,10)))))</f>
        <v>0</v>
      </c>
      <c r="S41" s="4">
        <v>19</v>
      </c>
      <c r="T41" s="3">
        <f>IF(S41="",0,(T$4*(101+(1000*LOG(S$4,10))-(1000*LOG(S41,10)))))</f>
        <v>237.219747017989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D41" s="3">
        <f>IF(AC41="",0,(AD$4*(101+(1000*LOG(AC$4,10))-(1000*LOG(AC41,10)))))</f>
        <v>0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383.97723757866424</v>
      </c>
      <c r="AT41" s="6">
        <f>BN41</f>
        <v>383.97723757866424</v>
      </c>
      <c r="AU41" s="12" t="s">
        <v>524</v>
      </c>
      <c r="AV41" s="3">
        <f>IF(AU41="*",AT41*0.05,0)</f>
        <v>19.198861878933215</v>
      </c>
      <c r="AW41" s="7">
        <f>AT41+AV41</f>
        <v>403.17609945759745</v>
      </c>
      <c r="AX41" s="4" t="s">
        <v>27</v>
      </c>
      <c r="AY41" s="3">
        <f>N41</f>
        <v>0</v>
      </c>
      <c r="AZ41" s="3">
        <f>P41</f>
        <v>146.75749056067525</v>
      </c>
      <c r="BA41" s="3">
        <f>R41</f>
        <v>0</v>
      </c>
      <c r="BB41" s="3">
        <f>T41</f>
        <v>237.219747017989</v>
      </c>
      <c r="BC41" s="3">
        <f>V41</f>
        <v>0</v>
      </c>
      <c r="BD41" s="3">
        <f>X41</f>
        <v>0</v>
      </c>
      <c r="BE41" s="3">
        <f>Z41</f>
        <v>0</v>
      </c>
      <c r="BF41" s="3">
        <f>AB41</f>
        <v>0</v>
      </c>
      <c r="BG41" s="3">
        <f>AD41</f>
        <v>0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383.97723757866424</v>
      </c>
    </row>
    <row r="42" spans="1:66" ht="12">
      <c r="A42" s="4">
        <f>COUNTIF(AY42:BM42,"&gt;0")</f>
        <v>1</v>
      </c>
      <c r="B42" s="2">
        <v>21349</v>
      </c>
      <c r="C42" s="3">
        <f>DATEDIF(B42,$C$4,"Y")</f>
        <v>58</v>
      </c>
      <c r="D42" s="1" t="s">
        <v>333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429</v>
      </c>
      <c r="I42" s="1">
        <v>2</v>
      </c>
      <c r="J42" s="1">
        <f>J41+1</f>
        <v>38</v>
      </c>
      <c r="K42" s="1" t="s">
        <v>176</v>
      </c>
      <c r="L42" s="1" t="s">
        <v>442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S42" s="4">
        <v>13</v>
      </c>
      <c r="T42" s="3">
        <f>IF(S42="",0,(T$4*(101+(1000*LOG(S$4,10))-(1000*LOG(S42,10)))))</f>
        <v>402.02999566398125</v>
      </c>
      <c r="V42" s="3">
        <f>IF(U42="",0,(V$4*(101+(1000*LOG(U$4,10))-(1000*LOG(U42,10)))))</f>
        <v>0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402.02999566398125</v>
      </c>
      <c r="AT42" s="6">
        <f>BN42</f>
        <v>402.02999566398125</v>
      </c>
      <c r="AU42" s="9"/>
      <c r="AV42" s="3">
        <f>IF(AU42="*",AT42*0.05,0)</f>
        <v>0</v>
      </c>
      <c r="AW42" s="7">
        <f>AT42+AV42</f>
        <v>402.02999566398125</v>
      </c>
      <c r="AX42" s="4" t="s">
        <v>27</v>
      </c>
      <c r="AY42" s="3">
        <f>N42</f>
        <v>0</v>
      </c>
      <c r="AZ42" s="3">
        <f>P42</f>
        <v>0</v>
      </c>
      <c r="BA42" s="3">
        <f>R42</f>
        <v>0</v>
      </c>
      <c r="BB42" s="3">
        <f>T42</f>
        <v>402.02999566398125</v>
      </c>
      <c r="BC42" s="3">
        <f>V42</f>
        <v>0</v>
      </c>
      <c r="BD42" s="3">
        <f>X42</f>
        <v>0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402.02999566398125</v>
      </c>
    </row>
    <row r="43" spans="1:66" ht="12">
      <c r="A43" s="4">
        <f>COUNTIF(AY43:BM43,"&gt;0")</f>
        <v>1</v>
      </c>
      <c r="B43" s="2">
        <v>24530</v>
      </c>
      <c r="C43" s="3">
        <f>DATEDIF(B43,$C$4,"Y")</f>
        <v>50</v>
      </c>
      <c r="D43" s="1" t="s">
        <v>333</v>
      </c>
      <c r="E43" s="1" t="str">
        <f>IF(C43&lt;46,"YES","NO")</f>
        <v>NO</v>
      </c>
      <c r="F43" s="1" t="str">
        <f>IF(AND(C43&gt;45,C43&lt;66),"YES","NO")</f>
        <v>YES</v>
      </c>
      <c r="G43" s="1" t="str">
        <f>IF(AND(C43&gt;65,C43&lt;100),"YES","NO")</f>
        <v>NO</v>
      </c>
      <c r="H43" s="1" t="s">
        <v>213</v>
      </c>
      <c r="I43" s="1">
        <v>1</v>
      </c>
      <c r="J43" s="1">
        <f>J42+1</f>
        <v>39</v>
      </c>
      <c r="K43" s="1" t="s">
        <v>167</v>
      </c>
      <c r="L43" s="1" t="s">
        <v>438</v>
      </c>
      <c r="N43" s="3">
        <f>IF(M43="",0,(N$4*(101+(1000*LOG(M$4,10))-(1000*LOG(M43,10)))))</f>
        <v>0</v>
      </c>
      <c r="O43" s="4">
        <v>15</v>
      </c>
      <c r="P43" s="3">
        <f>IF(O43="",0,(P$4*(101+(1000*LOG(O$4,10))-(1000*LOG(O43,10)))))</f>
        <v>402.02999566398125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402.02999566398125</v>
      </c>
      <c r="AT43" s="6">
        <f>BN43</f>
        <v>402.02999566398125</v>
      </c>
      <c r="AV43" s="3">
        <f>IF(AU43="*",AT43*0.05,0)</f>
        <v>0</v>
      </c>
      <c r="AW43" s="7">
        <f>AT43+AV43</f>
        <v>402.02999566398125</v>
      </c>
      <c r="AX43" s="4" t="s">
        <v>27</v>
      </c>
      <c r="AY43" s="3">
        <f>N43</f>
        <v>0</v>
      </c>
      <c r="AZ43" s="3">
        <f>P43</f>
        <v>402.02999566398125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0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402.02999566398125</v>
      </c>
    </row>
    <row r="44" spans="1:66" ht="12">
      <c r="A44" s="4">
        <f>COUNTIF(AY44:BM44,"&gt;0")</f>
        <v>2</v>
      </c>
      <c r="B44" s="2">
        <v>16793</v>
      </c>
      <c r="C44" s="3">
        <f>DATEDIF(B44,$C$4,"Y")</f>
        <v>71</v>
      </c>
      <c r="D44" s="1" t="s">
        <v>333</v>
      </c>
      <c r="E44" s="1" t="str">
        <f>IF(C44&lt;46,"YES","NO")</f>
        <v>NO</v>
      </c>
      <c r="F44" s="1" t="str">
        <f>IF(AND(C44&gt;45,C44&lt;66),"YES","NO")</f>
        <v>NO</v>
      </c>
      <c r="G44" s="1" t="str">
        <f>IF(AND(C44&gt;65,C44&lt;100),"YES","NO")</f>
        <v>YES</v>
      </c>
      <c r="H44" s="1" t="s">
        <v>34</v>
      </c>
      <c r="I44" s="1">
        <v>2</v>
      </c>
      <c r="J44" s="1">
        <f>J43+1</f>
        <v>40</v>
      </c>
      <c r="K44" s="1" t="s">
        <v>344</v>
      </c>
      <c r="L44" s="1" t="s">
        <v>627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Q44" s="4">
        <v>17</v>
      </c>
      <c r="R44" s="5">
        <f>IF(Q44="",0,(R$4*(101+(1000*LOG(Q$4,10))-(1000*LOG(Q44,10)))))</f>
        <v>250.76232033333213</v>
      </c>
      <c r="S44" s="4">
        <v>24</v>
      </c>
      <c r="T44" s="3">
        <f>IF(S44="",0,(T$4*(101+(1000*LOG(S$4,10))-(1000*LOG(S44,10)))))</f>
        <v>135.76210625921203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386.52442659254416</v>
      </c>
      <c r="AT44" s="6">
        <f>BN44</f>
        <v>386.52442659254416</v>
      </c>
      <c r="AU44" s="4"/>
      <c r="AV44" s="3">
        <f>IF(AU44="*",AT44*0.05,0)</f>
        <v>0</v>
      </c>
      <c r="AW44" s="7">
        <f>AT44+AV44</f>
        <v>386.52442659254416</v>
      </c>
      <c r="AX44" s="4" t="s">
        <v>27</v>
      </c>
      <c r="AY44" s="3">
        <f>N44</f>
        <v>0</v>
      </c>
      <c r="AZ44" s="3">
        <f>P44</f>
        <v>0</v>
      </c>
      <c r="BA44" s="3">
        <f>R44</f>
        <v>250.76232033333213</v>
      </c>
      <c r="BB44" s="3">
        <f>T44</f>
        <v>135.76210625921203</v>
      </c>
      <c r="BC44" s="3">
        <f>V44</f>
        <v>0</v>
      </c>
      <c r="BD44" s="3">
        <f>X44</f>
        <v>0</v>
      </c>
      <c r="BE44" s="3">
        <f>Z44</f>
        <v>0</v>
      </c>
      <c r="BF44" s="3">
        <f>AB44</f>
        <v>0</v>
      </c>
      <c r="BG44" s="3">
        <f>AD44</f>
        <v>0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386.52442659254416</v>
      </c>
    </row>
    <row r="45" spans="1:68" ht="12">
      <c r="A45" s="27">
        <f>COUNTIF(AY45:BM45,"&gt;0")</f>
        <v>1</v>
      </c>
      <c r="B45" s="28">
        <v>1</v>
      </c>
      <c r="C45" s="29">
        <f>DATEDIF(B45,$C$4,"Y")</f>
        <v>117</v>
      </c>
      <c r="D45" s="30"/>
      <c r="E45" s="30" t="str">
        <f>IF(C45&lt;46,"YES","NO")</f>
        <v>NO</v>
      </c>
      <c r="F45" s="30" t="str">
        <f>IF(AND(C45&gt;45,C45&lt;66),"YES","NO")</f>
        <v>NO</v>
      </c>
      <c r="G45" s="30" t="str">
        <f>IF(AND(C45&gt;65,C45&lt;100),"YES","NO")</f>
        <v>NO</v>
      </c>
      <c r="H45" s="30"/>
      <c r="I45" s="30"/>
      <c r="J45" s="30">
        <f>J44+1</f>
        <v>41</v>
      </c>
      <c r="K45" s="30" t="s">
        <v>619</v>
      </c>
      <c r="L45" s="30" t="s">
        <v>620</v>
      </c>
      <c r="M45" s="27"/>
      <c r="N45" s="29">
        <f>IF(M45="",0,(N$4*(101+(1000*LOG(M$4,10))-(1000*LOG(M45,10)))))</f>
        <v>0</v>
      </c>
      <c r="O45" s="27">
        <v>16</v>
      </c>
      <c r="P45" s="29">
        <f>IF(O45="",0,(P$4*(101+(1000*LOG(O$4,10))-(1000*LOG(O45,10)))))</f>
        <v>374.0012720637378</v>
      </c>
      <c r="Q45" s="27"/>
      <c r="R45" s="31">
        <f>IF(Q45="",0,(R$4*(101+(1000*LOG(Q$4,10))-(1000*LOG(Q45,10)))))</f>
        <v>0</v>
      </c>
      <c r="S45" s="27"/>
      <c r="T45" s="29">
        <f>IF(S45="",0,(T$4*(101+(1000*LOG(S$4,10))-(1000*LOG(S45,10)))))</f>
        <v>0</v>
      </c>
      <c r="U45" s="27"/>
      <c r="V45" s="29">
        <f>IF(U45="",0,(V$4*(101+(1000*LOG(U$4,10))-(1000*LOG(U45,10)))))</f>
        <v>0</v>
      </c>
      <c r="W45" s="27"/>
      <c r="X45" s="29">
        <f>IF(W45="",0,(X$4*(101+(1000*LOG(W$4,10))-(1000*LOG(W45,10)))))</f>
        <v>0</v>
      </c>
      <c r="Y45" s="27"/>
      <c r="Z45" s="29">
        <f>IF(Y45="",0,(Z$4*(101+(1000*LOG(Y$4,10))-(1000*LOG(Y45,10)))))</f>
        <v>0</v>
      </c>
      <c r="AA45" s="27"/>
      <c r="AB45" s="29">
        <f>IF(AA45="",0,(AB$4*(101+(1000*LOG(AA$4,10))-(1000*LOG(AA45,10)))))</f>
        <v>0</v>
      </c>
      <c r="AC45" s="27"/>
      <c r="AD45" s="29">
        <f>IF(AC45="",0,(AD$4*(101+(1000*LOG(AC$4,10))-(1000*LOG(AC45,10)))))</f>
        <v>0</v>
      </c>
      <c r="AE45" s="27"/>
      <c r="AF45" s="29">
        <f>IF(AE45="",0,(AF$4*(101+(1000*LOG(AE$4,10))-(1000*LOG(AE45,10)))))</f>
        <v>0</v>
      </c>
      <c r="AG45" s="27"/>
      <c r="AH45" s="29">
        <f>IF(AG45="",0,(AH$4*(101+(1000*LOG(AG$4,10))-(1000*LOG(AG45,10)))))</f>
        <v>0</v>
      </c>
      <c r="AI45" s="27"/>
      <c r="AJ45" s="29">
        <f>IF(AI45="",0,(AJ$4*(101+(1000*LOG(AI$4,10))-(1000*LOG(AI45,10)))))</f>
        <v>0</v>
      </c>
      <c r="AK45" s="27"/>
      <c r="AL45" s="29">
        <f>IF(AK45="",0,(AL$4*(101+(1000*LOG(AK$4,10))-(1000*LOG(AK45,10)))))</f>
        <v>0</v>
      </c>
      <c r="AM45" s="27"/>
      <c r="AN45" s="29">
        <f>IF(AM45="",0,(AN$4*(101+(1000*LOG(AM$4,10))-(1000*LOG(AM45,10)))))</f>
        <v>0</v>
      </c>
      <c r="AO45" s="27"/>
      <c r="AP45" s="29">
        <f>IF(AO45="",0,(AP$4*(101+(1000*LOG(AO$4,10))-(1000*LOG(AO45,10)))))</f>
        <v>0</v>
      </c>
      <c r="AQ45" s="29"/>
      <c r="AR45" s="29"/>
      <c r="AS45" s="29">
        <f>N45+P45+R45+T45+V45+X45+Z45+AB45+AD45+AF45+AH45+AJ45+AL45+AN45+AP45</f>
        <v>374.0012720637378</v>
      </c>
      <c r="AT45" s="32">
        <f>BN45</f>
        <v>374.0012720637378</v>
      </c>
      <c r="AU45" s="27"/>
      <c r="AV45" s="29">
        <f>IF(AU45="*",AT45*0.05,0)</f>
        <v>0</v>
      </c>
      <c r="AW45" s="33">
        <f>AT45+AV45</f>
        <v>374.0012720637378</v>
      </c>
      <c r="AX45" s="27" t="s">
        <v>525</v>
      </c>
      <c r="AY45" s="29">
        <f>N45</f>
        <v>0</v>
      </c>
      <c r="AZ45" s="29">
        <f>P45</f>
        <v>374.0012720637378</v>
      </c>
      <c r="BA45" s="29">
        <f>R45</f>
        <v>0</v>
      </c>
      <c r="BB45" s="29">
        <f>T45</f>
        <v>0</v>
      </c>
      <c r="BC45" s="29">
        <f>V45</f>
        <v>0</v>
      </c>
      <c r="BD45" s="29">
        <f>X45</f>
        <v>0</v>
      </c>
      <c r="BE45" s="29">
        <f>Z45</f>
        <v>0</v>
      </c>
      <c r="BF45" s="29">
        <f>AB45</f>
        <v>0</v>
      </c>
      <c r="BG45" s="29">
        <f>AD45</f>
        <v>0</v>
      </c>
      <c r="BH45" s="29">
        <f>AF45</f>
        <v>0</v>
      </c>
      <c r="BI45" s="29">
        <f>AH45</f>
        <v>0</v>
      </c>
      <c r="BJ45" s="29">
        <f>AJ45</f>
        <v>0</v>
      </c>
      <c r="BK45" s="29">
        <f>AL45</f>
        <v>0</v>
      </c>
      <c r="BL45" s="29">
        <f>AN45</f>
        <v>0</v>
      </c>
      <c r="BM45" s="29">
        <f>AP45</f>
        <v>0</v>
      </c>
      <c r="BN45" s="34">
        <f>(LARGE(AY45:BM45,1))+(LARGE(AY45:BM45,2))+(LARGE(AY45:BM45,3))+(LARGE(AY45:BM45,4))+(LARGE(AY45:BM45,5))</f>
        <v>374.0012720637378</v>
      </c>
      <c r="BO45" s="27"/>
      <c r="BP45" s="27"/>
    </row>
    <row r="46" spans="1:66" ht="12">
      <c r="A46" s="4">
        <f>COUNTIF(AY46:BM46,"&gt;0")</f>
        <v>1</v>
      </c>
      <c r="B46" s="2">
        <v>16224</v>
      </c>
      <c r="C46" s="3">
        <f>DATEDIF(B46,$C$4,"Y")</f>
        <v>72</v>
      </c>
      <c r="D46" s="12" t="s">
        <v>522</v>
      </c>
      <c r="E46" s="1" t="str">
        <f>IF(C46&lt;46,"YES","NO")</f>
        <v>NO</v>
      </c>
      <c r="F46" s="1" t="str">
        <f>IF(AND(C46&gt;45,C46&lt;66),"YES","NO")</f>
        <v>NO</v>
      </c>
      <c r="G46" s="1" t="str">
        <f>IF(AND(C46&gt;65,C46&lt;100),"YES","NO")</f>
        <v>YES</v>
      </c>
      <c r="H46" s="12" t="s">
        <v>292</v>
      </c>
      <c r="I46" s="1">
        <v>2</v>
      </c>
      <c r="J46" s="1">
        <f>J45+1</f>
        <v>42</v>
      </c>
      <c r="K46" s="1" t="s">
        <v>536</v>
      </c>
      <c r="L46" s="12" t="s">
        <v>540</v>
      </c>
      <c r="N46" s="3">
        <f>IF(M46="",0,(N$4*(101+(1000*LOG(M$4,10))-(1000*LOG(M46,10)))))</f>
        <v>0</v>
      </c>
      <c r="P46" s="3">
        <f>IF(O46="",0,(P$4*(101+(1000*LOG(O$4,10))-(1000*LOG(O46,10)))))</f>
        <v>0</v>
      </c>
      <c r="Q46" s="4">
        <v>13</v>
      </c>
      <c r="R46" s="5">
        <f>IF(Q46="",0,(R$4*(101+(1000*LOG(Q$4,10))-(1000*LOG(Q46,10)))))</f>
        <v>367.2678894047692</v>
      </c>
      <c r="T46" s="3">
        <f>IF(S46="",0,(T$4*(101+(1000*LOG(S$4,10))-(1000*LOG(S46,10)))))</f>
        <v>0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367.2678894047692</v>
      </c>
      <c r="AT46" s="6">
        <f>BN46</f>
        <v>367.2678894047692</v>
      </c>
      <c r="AU46" s="9"/>
      <c r="AV46" s="3">
        <f>IF(AU46="*",AT46*0.05,0)</f>
        <v>0</v>
      </c>
      <c r="AW46" s="7">
        <f>AT46+AV46</f>
        <v>367.2678894047692</v>
      </c>
      <c r="AX46" s="26" t="s">
        <v>27</v>
      </c>
      <c r="AY46" s="3">
        <f>N46</f>
        <v>0</v>
      </c>
      <c r="AZ46" s="3">
        <f>P46</f>
        <v>0</v>
      </c>
      <c r="BA46" s="3">
        <f>R46</f>
        <v>367.2678894047692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367.2678894047692</v>
      </c>
    </row>
    <row r="47" spans="1:68" ht="12">
      <c r="A47" s="27">
        <f>COUNTIF(AY47:BM47,"&gt;0")</f>
        <v>1</v>
      </c>
      <c r="B47" s="28">
        <v>1</v>
      </c>
      <c r="C47" s="29">
        <f>DATEDIF(B47,$C$4,"Y")</f>
        <v>117</v>
      </c>
      <c r="D47" s="30" t="s">
        <v>522</v>
      </c>
      <c r="E47" s="30" t="str">
        <f>IF(C47&lt;46,"YES","NO")</f>
        <v>NO</v>
      </c>
      <c r="F47" s="30" t="str">
        <f>IF(AND(C47&gt;45,C47&lt;66),"YES","NO")</f>
        <v>NO</v>
      </c>
      <c r="G47" s="30" t="str">
        <f>IF(AND(C47&gt;65,C47&lt;100),"YES","NO")</f>
        <v>NO</v>
      </c>
      <c r="H47" s="30"/>
      <c r="I47" s="30"/>
      <c r="J47" s="30">
        <f>J46+1</f>
        <v>43</v>
      </c>
      <c r="K47" s="30" t="s">
        <v>572</v>
      </c>
      <c r="L47" s="30" t="s">
        <v>579</v>
      </c>
      <c r="M47" s="27"/>
      <c r="N47" s="29">
        <f>IF(M47="",0,(N$4*(101+(1000*LOG(M$4,10))-(1000*LOG(M47,10)))))</f>
        <v>0</v>
      </c>
      <c r="O47" s="27">
        <v>18</v>
      </c>
      <c r="P47" s="29">
        <f>IF(O47="",0,(P$4*(101+(1000*LOG(O$4,10))-(1000*LOG(O47,10)))))</f>
        <v>322.8487496163566</v>
      </c>
      <c r="Q47" s="27"/>
      <c r="R47" s="31">
        <f>IF(Q47="",0,(R$4*(101+(1000*LOG(Q$4,10))-(1000*LOG(Q47,10)))))</f>
        <v>0</v>
      </c>
      <c r="S47" s="27"/>
      <c r="T47" s="29">
        <f>IF(S47="",0,(T$4*(101+(1000*LOG(S$4,10))-(1000*LOG(S47,10)))))</f>
        <v>0</v>
      </c>
      <c r="U47" s="27"/>
      <c r="V47" s="29">
        <f>IF(U47="",0,(V$4*(101+(1000*LOG(U$4,10))-(1000*LOG(U47,10)))))</f>
        <v>0</v>
      </c>
      <c r="W47" s="27"/>
      <c r="X47" s="29">
        <f>IF(W47="",0,(X$4*(101+(1000*LOG(W$4,10))-(1000*LOG(W47,10)))))</f>
        <v>0</v>
      </c>
      <c r="Y47" s="27"/>
      <c r="Z47" s="29">
        <f>IF(Y47="",0,(Z$4*(101+(1000*LOG(Y$4,10))-(1000*LOG(Y47,10)))))</f>
        <v>0</v>
      </c>
      <c r="AA47" s="27"/>
      <c r="AB47" s="29">
        <f>IF(AA47="",0,(AB$4*(101+(1000*LOG(AA$4,10))-(1000*LOG(AA47,10)))))</f>
        <v>0</v>
      </c>
      <c r="AC47" s="27"/>
      <c r="AD47" s="29">
        <f>IF(AC47="",0,(AD$4*(101+(1000*LOG(AC$4,10))-(1000*LOG(AC47,10)))))</f>
        <v>0</v>
      </c>
      <c r="AE47" s="27"/>
      <c r="AF47" s="29">
        <f>IF(AE47="",0,(AF$4*(101+(1000*LOG(AE$4,10))-(1000*LOG(AE47,10)))))</f>
        <v>0</v>
      </c>
      <c r="AG47" s="27"/>
      <c r="AH47" s="29">
        <f>IF(AG47="",0,(AH$4*(101+(1000*LOG(AG$4,10))-(1000*LOG(AG47,10)))))</f>
        <v>0</v>
      </c>
      <c r="AI47" s="27"/>
      <c r="AJ47" s="29">
        <f>IF(AI47="",0,(AJ$4*(101+(1000*LOG(AI$4,10))-(1000*LOG(AI47,10)))))</f>
        <v>0</v>
      </c>
      <c r="AK47" s="27"/>
      <c r="AL47" s="29">
        <f>IF(AK47="",0,(AL$4*(101+(1000*LOG(AK$4,10))-(1000*LOG(AK47,10)))))</f>
        <v>0</v>
      </c>
      <c r="AM47" s="27"/>
      <c r="AN47" s="29">
        <f>IF(AM47="",0,(AN$4*(101+(1000*LOG(AM$4,10))-(1000*LOG(AM47,10)))))</f>
        <v>0</v>
      </c>
      <c r="AO47" s="27"/>
      <c r="AP47" s="29">
        <f>IF(AO47="",0,(AP$4*(101+(1000*LOG(AO$4,10))-(1000*LOG(AO47,10)))))</f>
        <v>0</v>
      </c>
      <c r="AQ47" s="29"/>
      <c r="AR47" s="29">
        <f>IF(AQ47="",0,(AR$4*(101+(1000*LOG(AQ$4,10))-(1000*LOG(AQ47,10)))))</f>
        <v>0</v>
      </c>
      <c r="AS47" s="29">
        <f>N47+P47+R47+T47+V47+X47+Z47+AB47+AD47+AF47+AH47+AJ47+AL47+AN47+AP47</f>
        <v>322.8487496163566</v>
      </c>
      <c r="AT47" s="32">
        <f>BN47</f>
        <v>322.8487496163566</v>
      </c>
      <c r="AU47" s="27"/>
      <c r="AV47" s="29">
        <f>IF(AU47="*",AT47*0.05,0)</f>
        <v>0</v>
      </c>
      <c r="AW47" s="33">
        <f>AT47+AV47</f>
        <v>322.8487496163566</v>
      </c>
      <c r="AX47" s="27" t="s">
        <v>525</v>
      </c>
      <c r="AY47" s="29">
        <f>N47</f>
        <v>0</v>
      </c>
      <c r="AZ47" s="29">
        <f>P47</f>
        <v>322.8487496163566</v>
      </c>
      <c r="BA47" s="29">
        <f>R47</f>
        <v>0</v>
      </c>
      <c r="BB47" s="29">
        <f>T47</f>
        <v>0</v>
      </c>
      <c r="BC47" s="29">
        <f>V47</f>
        <v>0</v>
      </c>
      <c r="BD47" s="29">
        <f>X47</f>
        <v>0</v>
      </c>
      <c r="BE47" s="29">
        <f>Z47</f>
        <v>0</v>
      </c>
      <c r="BF47" s="29">
        <f>AB47</f>
        <v>0</v>
      </c>
      <c r="BG47" s="29">
        <f>AD47</f>
        <v>0</v>
      </c>
      <c r="BH47" s="29">
        <f>AF47</f>
        <v>0</v>
      </c>
      <c r="BI47" s="29">
        <f>AH47</f>
        <v>0</v>
      </c>
      <c r="BJ47" s="29">
        <f>AJ47</f>
        <v>0</v>
      </c>
      <c r="BK47" s="29">
        <f>AL47</f>
        <v>0</v>
      </c>
      <c r="BL47" s="29">
        <f>AN47</f>
        <v>0</v>
      </c>
      <c r="BM47" s="29">
        <f>AP47</f>
        <v>0</v>
      </c>
      <c r="BN47" s="34">
        <f>(LARGE(AY47:BM47,1))+(LARGE(AY47:BM47,2))+(LARGE(AY47:BM47,3))+(LARGE(AY47:BM47,4))+(LARGE(AY47:BM47,5))</f>
        <v>322.8487496163566</v>
      </c>
      <c r="BO47" s="27"/>
      <c r="BP47" s="27"/>
    </row>
    <row r="48" spans="1:66" ht="12">
      <c r="A48" s="4">
        <f>COUNTIF(AY48:BM48,"&gt;0")</f>
        <v>1</v>
      </c>
      <c r="B48" s="2">
        <v>22463</v>
      </c>
      <c r="C48" s="3">
        <f>DATEDIF(B48,$C$4,"Y")</f>
        <v>55</v>
      </c>
      <c r="D48" s="1" t="s">
        <v>469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145</v>
      </c>
      <c r="I48" s="1">
        <v>2</v>
      </c>
      <c r="J48" s="1">
        <f>J47+1</f>
        <v>44</v>
      </c>
      <c r="K48" s="1" t="s">
        <v>463</v>
      </c>
      <c r="L48" s="1" t="s">
        <v>417</v>
      </c>
      <c r="N48" s="3">
        <f>IF(M48="",0,(N$4*(101+(1000*LOG(M$4,10))-(1000*LOG(M48,10)))))</f>
        <v>0</v>
      </c>
      <c r="P48" s="3">
        <f>IF(O48="",0,(P$4*(101+(1000*LOG(O$4,10))-(1000*LOG(O48,10)))))</f>
        <v>0</v>
      </c>
      <c r="Q48" s="4">
        <v>15</v>
      </c>
      <c r="R48" s="5">
        <f>IF(Q48="",0,(R$4*(101+(1000*LOG(Q$4,10))-(1000*LOG(Q48,10)))))</f>
        <v>305.1199826559248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305.1199826559248</v>
      </c>
      <c r="AT48" s="6">
        <f>BN48</f>
        <v>305.1199826559248</v>
      </c>
      <c r="AU48" s="9"/>
      <c r="AV48" s="3">
        <f>IF(AU48="*",AT48*0.05,0)</f>
        <v>0</v>
      </c>
      <c r="AW48" s="7">
        <f>AT48+AV48</f>
        <v>305.1199826559248</v>
      </c>
      <c r="AX48" s="4" t="s">
        <v>27</v>
      </c>
      <c r="AY48" s="3">
        <f>N48</f>
        <v>0</v>
      </c>
      <c r="AZ48" s="3">
        <f>P48</f>
        <v>0</v>
      </c>
      <c r="BA48" s="3">
        <f>R48</f>
        <v>305.1199826559248</v>
      </c>
      <c r="BB48" s="3">
        <f>T48</f>
        <v>0</v>
      </c>
      <c r="BC48" s="3">
        <f>V48</f>
        <v>0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0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305.1199826559248</v>
      </c>
    </row>
    <row r="49" spans="1:66" ht="12">
      <c r="A49" s="4">
        <f>COUNTIF(AY49:BM49,"&gt;0")</f>
        <v>1</v>
      </c>
      <c r="B49" s="2">
        <v>16088</v>
      </c>
      <c r="C49" s="3">
        <f>DATEDIF(B49,$C$4,"Y")</f>
        <v>73</v>
      </c>
      <c r="D49" s="1" t="s">
        <v>52</v>
      </c>
      <c r="E49" s="1" t="str">
        <f>IF(C49&lt;46,"YES","NO")</f>
        <v>NO</v>
      </c>
      <c r="F49" s="1" t="str">
        <f>IF(AND(C49&gt;45,C49&lt;66),"YES","NO")</f>
        <v>NO</v>
      </c>
      <c r="G49" s="1" t="str">
        <f>IF(AND(C49&gt;65,C49&lt;100),"YES","NO")</f>
        <v>YES</v>
      </c>
      <c r="H49" s="1" t="s">
        <v>53</v>
      </c>
      <c r="I49" s="1">
        <v>2</v>
      </c>
      <c r="J49" s="1">
        <f>J48+1</f>
        <v>45</v>
      </c>
      <c r="K49" s="1" t="s">
        <v>139</v>
      </c>
      <c r="L49" s="1" t="s">
        <v>26</v>
      </c>
      <c r="M49" s="4">
        <v>12</v>
      </c>
      <c r="N49" s="3">
        <f>IF(M49="",0,(N$4*(101+(1000*LOG(M$4,10))-(1000*LOG(M49,10)))))</f>
        <v>300.5723549052043</v>
      </c>
      <c r="P49" s="3">
        <f>IF(O49="",0,(P$4*(101+(1000*LOG(O$4,10))-(1000*LOG(O49,10)))))</f>
        <v>0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300.5723549052043</v>
      </c>
      <c r="AT49" s="6">
        <f>BN49</f>
        <v>300.5723549052043</v>
      </c>
      <c r="AU49" s="9"/>
      <c r="AV49" s="3">
        <f>IF(AU49="*",AT49*0.05,0)</f>
        <v>0</v>
      </c>
      <c r="AW49" s="7">
        <f>AT49+AV49</f>
        <v>300.5723549052043</v>
      </c>
      <c r="AX49" s="4" t="s">
        <v>27</v>
      </c>
      <c r="AY49" s="3">
        <f>N49</f>
        <v>300.5723549052043</v>
      </c>
      <c r="AZ49" s="3">
        <f>P49</f>
        <v>0</v>
      </c>
      <c r="BA49" s="3">
        <f>R49</f>
        <v>0</v>
      </c>
      <c r="BB49" s="3">
        <f>T49</f>
        <v>0</v>
      </c>
      <c r="BC49" s="3">
        <f>V49</f>
        <v>0</v>
      </c>
      <c r="BD49" s="3">
        <f>X49</f>
        <v>0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300.5723549052043</v>
      </c>
    </row>
    <row r="50" spans="1:68" ht="12">
      <c r="A50" s="27">
        <f>COUNTIF(AY50:BM50,"&gt;0")</f>
        <v>1</v>
      </c>
      <c r="B50" s="28">
        <v>1</v>
      </c>
      <c r="C50" s="29">
        <f>DATEDIF(B50,$C$4,"Y")</f>
        <v>117</v>
      </c>
      <c r="D50" s="30"/>
      <c r="E50" s="30" t="str">
        <f>IF(C50&lt;46,"YES","NO")</f>
        <v>NO</v>
      </c>
      <c r="F50" s="30" t="str">
        <f>IF(AND(C50&gt;45,C50&lt;66),"YES","NO")</f>
        <v>NO</v>
      </c>
      <c r="G50" s="30" t="str">
        <f>IF(AND(C50&gt;65,C50&lt;100),"YES","NO")</f>
        <v>NO</v>
      </c>
      <c r="H50" s="30"/>
      <c r="I50" s="30"/>
      <c r="J50" s="30">
        <f>J49+1</f>
        <v>46</v>
      </c>
      <c r="K50" s="30" t="s">
        <v>44</v>
      </c>
      <c r="L50" s="30" t="s">
        <v>621</v>
      </c>
      <c r="M50" s="27"/>
      <c r="N50" s="29">
        <f>IF(M50="",0,(N$4*(101+(1000*LOG(M$4,10))-(1000*LOG(M50,10)))))</f>
        <v>0</v>
      </c>
      <c r="O50" s="27">
        <v>19</v>
      </c>
      <c r="P50" s="29">
        <f>IF(O50="",0,(P$4*(101+(1000*LOG(O$4,10))-(1000*LOG(O50,10)))))</f>
        <v>299.3676537668334</v>
      </c>
      <c r="Q50" s="27"/>
      <c r="R50" s="31">
        <f>IF(Q50="",0,(R$4*(101+(1000*LOG(Q$4,10))-(1000*LOG(Q50,10)))))</f>
        <v>0</v>
      </c>
      <c r="S50" s="27"/>
      <c r="T50" s="29">
        <f>IF(S50="",0,(T$4*(101+(1000*LOG(S$4,10))-(1000*LOG(S50,10)))))</f>
        <v>0</v>
      </c>
      <c r="U50" s="27"/>
      <c r="V50" s="29">
        <f>IF(U50="",0,(V$4*(101+(1000*LOG(U$4,10))-(1000*LOG(U50,10)))))</f>
        <v>0</v>
      </c>
      <c r="W50" s="27"/>
      <c r="X50" s="29">
        <f>IF(W50="",0,(X$4*(101+(1000*LOG(W$4,10))-(1000*LOG(W50,10)))))</f>
        <v>0</v>
      </c>
      <c r="Y50" s="27"/>
      <c r="Z50" s="29">
        <f>IF(Y50="",0,(Z$4*(101+(1000*LOG(Y$4,10))-(1000*LOG(Y50,10)))))</f>
        <v>0</v>
      </c>
      <c r="AA50" s="27"/>
      <c r="AB50" s="29">
        <f>IF(AA50="",0,(AB$4*(101+(1000*LOG(AA$4,10))-(1000*LOG(AA50,10)))))</f>
        <v>0</v>
      </c>
      <c r="AC50" s="27"/>
      <c r="AD50" s="29">
        <f>IF(AC50="",0,(AD$4*(101+(1000*LOG(AC$4,10))-(1000*LOG(AC50,10)))))</f>
        <v>0</v>
      </c>
      <c r="AE50" s="27"/>
      <c r="AF50" s="29">
        <f>IF(AE50="",0,(AF$4*(101+(1000*LOG(AE$4,10))-(1000*LOG(AE50,10)))))</f>
        <v>0</v>
      </c>
      <c r="AG50" s="27"/>
      <c r="AH50" s="29">
        <f>IF(AG50="",0,(AH$4*(101+(1000*LOG(AG$4,10))-(1000*LOG(AG50,10)))))</f>
        <v>0</v>
      </c>
      <c r="AI50" s="27"/>
      <c r="AJ50" s="29">
        <f>IF(AI50="",0,(AJ$4*(101+(1000*LOG(AI$4,10))-(1000*LOG(AI50,10)))))</f>
        <v>0</v>
      </c>
      <c r="AK50" s="27"/>
      <c r="AL50" s="29">
        <f>IF(AK50="",0,(AL$4*(101+(1000*LOG(AK$4,10))-(1000*LOG(AK50,10)))))</f>
        <v>0</v>
      </c>
      <c r="AM50" s="27"/>
      <c r="AN50" s="29">
        <f>IF(AM50="",0,(AN$4*(101+(1000*LOG(AM$4,10))-(1000*LOG(AM50,10)))))</f>
        <v>0</v>
      </c>
      <c r="AO50" s="27"/>
      <c r="AP50" s="29">
        <f>IF(AO50="",0,(AP$4*(101+(1000*LOG(AO$4,10))-(1000*LOG(AO50,10)))))</f>
        <v>0</v>
      </c>
      <c r="AQ50" s="29"/>
      <c r="AR50" s="29"/>
      <c r="AS50" s="29">
        <f>N50+P50+R50+T50+V50+X50+Z50+AB50+AD50+AF50+AH50+AJ50+AL50+AN50+AP50</f>
        <v>299.3676537668334</v>
      </c>
      <c r="AT50" s="32">
        <f>BN50</f>
        <v>299.3676537668334</v>
      </c>
      <c r="AU50" s="27"/>
      <c r="AV50" s="29">
        <f>IF(AU50="*",AT50*0.05,0)</f>
        <v>0</v>
      </c>
      <c r="AW50" s="33">
        <f>AT50+AV50</f>
        <v>299.3676537668334</v>
      </c>
      <c r="AX50" s="27" t="s">
        <v>525</v>
      </c>
      <c r="AY50" s="29">
        <f>N50</f>
        <v>0</v>
      </c>
      <c r="AZ50" s="29">
        <f>P50</f>
        <v>299.3676537668334</v>
      </c>
      <c r="BA50" s="29">
        <f>R50</f>
        <v>0</v>
      </c>
      <c r="BB50" s="29">
        <f>T50</f>
        <v>0</v>
      </c>
      <c r="BC50" s="29">
        <f>V50</f>
        <v>0</v>
      </c>
      <c r="BD50" s="29">
        <f>X50</f>
        <v>0</v>
      </c>
      <c r="BE50" s="29">
        <f>Z50</f>
        <v>0</v>
      </c>
      <c r="BF50" s="29">
        <f>AB50</f>
        <v>0</v>
      </c>
      <c r="BG50" s="29">
        <f>AD50</f>
        <v>0</v>
      </c>
      <c r="BH50" s="29">
        <f>AF50</f>
        <v>0</v>
      </c>
      <c r="BI50" s="29">
        <f>AH50</f>
        <v>0</v>
      </c>
      <c r="BJ50" s="29">
        <f>AJ50</f>
        <v>0</v>
      </c>
      <c r="BK50" s="29">
        <f>AL50</f>
        <v>0</v>
      </c>
      <c r="BL50" s="29">
        <f>AN50</f>
        <v>0</v>
      </c>
      <c r="BM50" s="29">
        <f>AP50</f>
        <v>0</v>
      </c>
      <c r="BN50" s="34">
        <f>(LARGE(AY50:BM50,1))+(LARGE(AY50:BM50,2))+(LARGE(AY50:BM50,3))+(LARGE(AY50:BM50,4))+(LARGE(AY50:BM50,5))</f>
        <v>299.3676537668334</v>
      </c>
      <c r="BO50" s="27"/>
      <c r="BP50" s="27"/>
    </row>
    <row r="51" spans="1:66" ht="12">
      <c r="A51" s="4">
        <f>COUNTIF(AY51:BM51,"&gt;0")</f>
        <v>1</v>
      </c>
      <c r="B51" s="2">
        <v>25507</v>
      </c>
      <c r="C51" s="3">
        <f>DATEDIF(B51,$C$4,"Y")</f>
        <v>47</v>
      </c>
      <c r="D51" s="1" t="s">
        <v>297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514</v>
      </c>
      <c r="I51" s="1">
        <v>2</v>
      </c>
      <c r="J51" s="1">
        <f>J50+1</f>
        <v>47</v>
      </c>
      <c r="K51" s="1" t="s">
        <v>468</v>
      </c>
      <c r="L51" s="1" t="s">
        <v>440</v>
      </c>
      <c r="N51" s="3">
        <f>IF(M51="",0,(N$4*(101+(1000*LOG(M$4,10))-(1000*LOG(M51,10)))))</f>
        <v>0</v>
      </c>
      <c r="P51" s="3">
        <f>IF(O51="",0,(P$4*(101+(1000*LOG(O$4,10))-(1000*LOG(O51,10)))))</f>
        <v>0</v>
      </c>
      <c r="Q51" s="4">
        <v>16</v>
      </c>
      <c r="R51" s="5">
        <f>IF(Q51="",0,(R$4*(101+(1000*LOG(Q$4,10))-(1000*LOG(Q51,10)))))</f>
        <v>277.09125905568135</v>
      </c>
      <c r="T51" s="3">
        <f>IF(S51="",0,(T$4*(101+(1000*LOG(S$4,10))-(1000*LOG(S51,10)))))</f>
        <v>0</v>
      </c>
      <c r="V51" s="3">
        <f>IF(U51="",0,(V$4*(101+(1000*LOG(U$4,10))-(1000*LOG(U51,10)))))</f>
        <v>0</v>
      </c>
      <c r="X51" s="3">
        <f>IF(W51="",0,(X$4*(101+(1000*LOG(W$4,10))-(1000*LOG(W51,10)))))</f>
        <v>0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/>
      <c r="AR51" s="3">
        <f>IF(AQ51="",0,(AR$4*(101+(1000*LOG(AQ$4,10))-(1000*LOG(AQ51,10)))))</f>
        <v>0</v>
      </c>
      <c r="AS51" s="3">
        <f>N51+P51+R51+T51+V51+X51+Z51+AB51+AD51+AF51+AH51+AJ51+AL51+AN51+AP51</f>
        <v>277.09125905568135</v>
      </c>
      <c r="AT51" s="6">
        <f>BN51</f>
        <v>277.09125905568135</v>
      </c>
      <c r="AU51" s="9"/>
      <c r="AV51" s="3">
        <f>IF(AU51="*",AT51*0.05,0)</f>
        <v>0</v>
      </c>
      <c r="AW51" s="7">
        <f>AT51+AV51</f>
        <v>277.09125905568135</v>
      </c>
      <c r="AX51" s="4" t="s">
        <v>27</v>
      </c>
      <c r="AY51" s="3">
        <f>N51</f>
        <v>0</v>
      </c>
      <c r="AZ51" s="3">
        <f>P51</f>
        <v>0</v>
      </c>
      <c r="BA51" s="3">
        <f>R51</f>
        <v>277.09125905568135</v>
      </c>
      <c r="BB51" s="3">
        <f>T51</f>
        <v>0</v>
      </c>
      <c r="BC51" s="3">
        <f>V51</f>
        <v>0</v>
      </c>
      <c r="BD51" s="3">
        <f>X51</f>
        <v>0</v>
      </c>
      <c r="BE51" s="3">
        <f>Z51</f>
        <v>0</v>
      </c>
      <c r="BF51" s="3">
        <f>AB51</f>
        <v>0</v>
      </c>
      <c r="BG51" s="3">
        <f>AD51</f>
        <v>0</v>
      </c>
      <c r="BH51" s="3">
        <f>AF51</f>
        <v>0</v>
      </c>
      <c r="BI51" s="3">
        <f>AH51</f>
        <v>0</v>
      </c>
      <c r="BJ51" s="3">
        <f>AJ51</f>
        <v>0</v>
      </c>
      <c r="BK51" s="3">
        <f>AL51</f>
        <v>0</v>
      </c>
      <c r="BL51" s="3">
        <f>AN51</f>
        <v>0</v>
      </c>
      <c r="BM51" s="3">
        <f>AP51</f>
        <v>0</v>
      </c>
      <c r="BN51" s="8">
        <f>(LARGE(AY51:BM51,1))+(LARGE(AY51:BM51,2))+(LARGE(AY51:BM51,3))+(LARGE(AY51:BM51,4))+(LARGE(AY51:BM51,5))</f>
        <v>277.09125905568135</v>
      </c>
    </row>
    <row r="52" spans="1:66" ht="12">
      <c r="A52" s="4">
        <f>COUNTIF(AY52:BM52,"&gt;0")</f>
        <v>1</v>
      </c>
      <c r="B52" s="2">
        <v>21373</v>
      </c>
      <c r="C52" s="3">
        <f>DATEDIF(B52,$C$4,"Y")</f>
        <v>58</v>
      </c>
      <c r="D52" s="1" t="s">
        <v>297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51</v>
      </c>
      <c r="I52" s="1">
        <v>2</v>
      </c>
      <c r="J52" s="1">
        <f>J51+1</f>
        <v>48</v>
      </c>
      <c r="K52" s="1" t="s">
        <v>279</v>
      </c>
      <c r="L52" s="1" t="s">
        <v>270</v>
      </c>
      <c r="M52" s="4">
        <v>13</v>
      </c>
      <c r="N52" s="3">
        <f>IF(M52="",0,(N$4*(101+(1000*LOG(M$4,10))-(1000*LOG(M52,10)))))</f>
        <v>265.81024864599226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265.81024864599226</v>
      </c>
      <c r="AT52" s="6">
        <f>BN52</f>
        <v>265.81024864599226</v>
      </c>
      <c r="AU52" s="9"/>
      <c r="AV52" s="3">
        <f>IF(AU52="*",AT52*0.05,0)</f>
        <v>0</v>
      </c>
      <c r="AW52" s="7">
        <f>AT52+AV52</f>
        <v>265.81024864599226</v>
      </c>
      <c r="AX52" s="4" t="s">
        <v>27</v>
      </c>
      <c r="AY52" s="3">
        <f>N52</f>
        <v>265.81024864599226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0</v>
      </c>
      <c r="BD52" s="3">
        <f>X52</f>
        <v>0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265.81024864599226</v>
      </c>
    </row>
    <row r="53" spans="1:66" ht="12">
      <c r="A53" s="4">
        <f>COUNTIF(AY53:BM53,"&gt;0")</f>
        <v>1</v>
      </c>
      <c r="B53" s="2">
        <v>18180</v>
      </c>
      <c r="C53" s="3">
        <f>DATEDIF(B53,$C$4,"Y")</f>
        <v>67</v>
      </c>
      <c r="D53" s="1" t="s">
        <v>333</v>
      </c>
      <c r="E53" s="1" t="str">
        <f>IF(C53&lt;46,"YES","NO")</f>
        <v>NO</v>
      </c>
      <c r="F53" s="1" t="str">
        <f>IF(AND(C53&gt;45,C53&lt;66),"YES","NO")</f>
        <v>NO</v>
      </c>
      <c r="G53" s="1" t="str">
        <f>IF(AND(C53&gt;65,C53&lt;100),"YES","NO")</f>
        <v>YES</v>
      </c>
      <c r="H53" s="1" t="s">
        <v>109</v>
      </c>
      <c r="I53" s="1">
        <v>1</v>
      </c>
      <c r="J53" s="1">
        <f>J52+1</f>
        <v>49</v>
      </c>
      <c r="K53" s="1" t="s">
        <v>319</v>
      </c>
      <c r="L53" s="1" t="s">
        <v>343</v>
      </c>
      <c r="N53" s="3">
        <f>IF(M53="",0,(N$4*(101+(1000*LOG(M$4,10))-(1000*LOG(M53,10)))))</f>
        <v>0</v>
      </c>
      <c r="O53" s="4">
        <v>21</v>
      </c>
      <c r="P53" s="3">
        <f>IF(O53="",0,(P$4*(101+(1000*LOG(O$4,10))-(1000*LOG(O53,10)))))</f>
        <v>255.90195998574336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255.90195998574336</v>
      </c>
      <c r="AT53" s="6">
        <f>BN53</f>
        <v>255.90195998574336</v>
      </c>
      <c r="AU53" s="4"/>
      <c r="AV53" s="3">
        <f>IF(AU53="*",AT53*0.05,0)</f>
        <v>0</v>
      </c>
      <c r="AW53" s="7">
        <f>AT53+AV53</f>
        <v>255.90195998574336</v>
      </c>
      <c r="AX53" s="4" t="s">
        <v>27</v>
      </c>
      <c r="AY53" s="3">
        <f>N53</f>
        <v>0</v>
      </c>
      <c r="AZ53" s="3">
        <f>P53</f>
        <v>255.90195998574336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0</v>
      </c>
      <c r="BE53" s="3">
        <f>Z53</f>
        <v>0</v>
      </c>
      <c r="BF53" s="3">
        <f>AB53</f>
        <v>0</v>
      </c>
      <c r="BG53" s="3">
        <f>AD53</f>
        <v>0</v>
      </c>
      <c r="BH53" s="3">
        <f>AF53</f>
        <v>0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255.90195998574336</v>
      </c>
    </row>
    <row r="54" spans="1:66" ht="12">
      <c r="A54" s="4">
        <f>COUNTIF(AY54:BM54,"&gt;0")</f>
        <v>1</v>
      </c>
      <c r="B54" s="2">
        <v>21053</v>
      </c>
      <c r="C54" s="3">
        <f>DATEDIF(B54,$C$4,"Y")</f>
        <v>59</v>
      </c>
      <c r="D54" s="12" t="s">
        <v>522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2" t="s">
        <v>260</v>
      </c>
      <c r="I54" s="1">
        <v>1</v>
      </c>
      <c r="J54" s="1">
        <f>J53+1</f>
        <v>50</v>
      </c>
      <c r="K54" s="1" t="s">
        <v>39</v>
      </c>
      <c r="L54" s="1" t="s">
        <v>506</v>
      </c>
      <c r="N54" s="3">
        <f>IF(M54="",0,(N$4*(101+(1000*LOG(M$4,10))-(1000*LOG(M54,10)))))</f>
        <v>0</v>
      </c>
      <c r="O54" s="4">
        <v>22</v>
      </c>
      <c r="P54" s="3">
        <f>IF(O54="",0,(P$4*(101+(1000*LOG(O$4,10))-(1000*LOG(O54,10)))))</f>
        <v>235.6985738974563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235.6985738974563</v>
      </c>
      <c r="AT54" s="6">
        <f>BN54</f>
        <v>235.6985738974563</v>
      </c>
      <c r="AV54" s="3">
        <f>IF(AU54="*",AT54*0.05,0)</f>
        <v>0</v>
      </c>
      <c r="AW54" s="7">
        <f>AT54+AV54</f>
        <v>235.6985738974563</v>
      </c>
      <c r="AX54" s="26" t="s">
        <v>27</v>
      </c>
      <c r="AY54" s="3">
        <f>N54</f>
        <v>0</v>
      </c>
      <c r="AZ54" s="3">
        <f>P54</f>
        <v>235.6985738974563</v>
      </c>
      <c r="BA54" s="3">
        <f>R54</f>
        <v>0</v>
      </c>
      <c r="BB54" s="3">
        <f>T54</f>
        <v>0</v>
      </c>
      <c r="BC54" s="3">
        <f>V54</f>
        <v>0</v>
      </c>
      <c r="BD54" s="3">
        <f>X54</f>
        <v>0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235.6985738974563</v>
      </c>
    </row>
    <row r="55" spans="1:66" ht="12">
      <c r="A55" s="4">
        <f>COUNTIF(AY55:BM55,"&gt;0")</f>
        <v>2</v>
      </c>
      <c r="B55" s="2">
        <v>21486</v>
      </c>
      <c r="C55" s="3">
        <f>DATEDIF(B55,$C$4,"Y")</f>
        <v>58</v>
      </c>
      <c r="D55" s="12" t="s">
        <v>522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2" t="s">
        <v>185</v>
      </c>
      <c r="I55" s="1">
        <v>2</v>
      </c>
      <c r="J55" s="1">
        <f>J54+1</f>
        <v>51</v>
      </c>
      <c r="K55" s="12" t="s">
        <v>62</v>
      </c>
      <c r="L55" s="1" t="s">
        <v>160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Q55" s="4">
        <v>23</v>
      </c>
      <c r="R55" s="5">
        <f>IF(Q55="",0,(R$4*(101+(1000*LOG(Q$4,10))-(1000*LOG(Q55,10)))))</f>
        <v>119.48340569401307</v>
      </c>
      <c r="S55" s="4">
        <v>26</v>
      </c>
      <c r="T55" s="3">
        <f>IF(S55="",0,(T$4*(101+(1000*LOG(S$4,10))-(1000*LOG(S55,10)))))</f>
        <v>101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220.48340569401307</v>
      </c>
      <c r="AT55" s="6">
        <f>BN55</f>
        <v>220.48340569401307</v>
      </c>
      <c r="AU55" s="4"/>
      <c r="AV55" s="3">
        <f>IF(AU55="*",AT55*0.05,0)</f>
        <v>0</v>
      </c>
      <c r="AW55" s="7">
        <f>AT55+AV55</f>
        <v>220.48340569401307</v>
      </c>
      <c r="AX55" s="26" t="s">
        <v>27</v>
      </c>
      <c r="AY55" s="3">
        <f>N55</f>
        <v>0</v>
      </c>
      <c r="AZ55" s="3">
        <f>P55</f>
        <v>0</v>
      </c>
      <c r="BA55" s="3">
        <f>R55</f>
        <v>119.48340569401307</v>
      </c>
      <c r="BB55" s="3">
        <f>T55</f>
        <v>101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220.48340569401307</v>
      </c>
    </row>
    <row r="56" spans="1:66" ht="12">
      <c r="A56" s="4">
        <f>COUNTIF(AY56:BM56,"&gt;0")</f>
        <v>1</v>
      </c>
      <c r="B56" s="2">
        <v>20038</v>
      </c>
      <c r="C56" s="3">
        <f>DATEDIF(B56,$C$4,"Y")</f>
        <v>62</v>
      </c>
      <c r="D56" s="1" t="s">
        <v>333</v>
      </c>
      <c r="E56" s="1" t="str">
        <f>IF(C56&lt;46,"YES","NO")</f>
        <v>NO</v>
      </c>
      <c r="F56" s="1" t="str">
        <f>IF(AND(C56&gt;45,C56&lt;66),"YES","NO")</f>
        <v>YES</v>
      </c>
      <c r="G56" s="1" t="str">
        <f>IF(AND(C56&gt;65,C56&lt;100),"YES","NO")</f>
        <v>NO</v>
      </c>
      <c r="H56" s="1" t="s">
        <v>213</v>
      </c>
      <c r="I56" s="1">
        <v>1</v>
      </c>
      <c r="J56" s="1">
        <f>J55+1</f>
        <v>52</v>
      </c>
      <c r="K56" s="1" t="s">
        <v>20</v>
      </c>
      <c r="L56" s="1" t="s">
        <v>135</v>
      </c>
      <c r="N56" s="3">
        <f>IF(M56="",0,(N$4*(101+(1000*LOG(M$4,10))-(1000*LOG(M56,10)))))</f>
        <v>0</v>
      </c>
      <c r="O56" s="4">
        <v>23</v>
      </c>
      <c r="P56" s="3">
        <f>IF(O56="",0,(P$4*(101+(1000*LOG(O$4,10))-(1000*LOG(O56,10)))))</f>
        <v>216.39341870206954</v>
      </c>
      <c r="R56" s="5">
        <f>IF(Q56="",0,(R$4*(101+(1000*LOG(Q$4,10))-(1000*LOG(Q56,10)))))</f>
        <v>0</v>
      </c>
      <c r="T56" s="3">
        <f>IF(S56="",0,(T$4*(101+(1000*LOG(S$4,10))-(1000*LOG(S56,10)))))</f>
        <v>0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216.39341870206954</v>
      </c>
      <c r="AT56" s="6">
        <f>BN56</f>
        <v>216.39341870206954</v>
      </c>
      <c r="AV56" s="3">
        <f>IF(AU56="*",AT56*0.05,0)</f>
        <v>0</v>
      </c>
      <c r="AW56" s="7">
        <f>AT56+AV56</f>
        <v>216.39341870206954</v>
      </c>
      <c r="AX56" s="4" t="s">
        <v>27</v>
      </c>
      <c r="AY56" s="3">
        <f>N56</f>
        <v>0</v>
      </c>
      <c r="AZ56" s="3">
        <f>P56</f>
        <v>216.39341870206954</v>
      </c>
      <c r="BA56" s="3">
        <f>R56</f>
        <v>0</v>
      </c>
      <c r="BB56" s="3">
        <f>T56</f>
        <v>0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216.39341870206954</v>
      </c>
    </row>
    <row r="57" spans="1:66" ht="12">
      <c r="A57" s="4">
        <f>COUNTIF(AY57:BM57,"&gt;0")</f>
        <v>1</v>
      </c>
      <c r="B57" s="2">
        <v>21671</v>
      </c>
      <c r="C57" s="3">
        <f>DATEDIF(B57,$C$4,"Y")</f>
        <v>58</v>
      </c>
      <c r="D57" s="1" t="s">
        <v>302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" t="s">
        <v>429</v>
      </c>
      <c r="I57" s="1">
        <v>2</v>
      </c>
      <c r="J57" s="1">
        <f>J56+1</f>
        <v>53</v>
      </c>
      <c r="K57" s="1" t="s">
        <v>509</v>
      </c>
      <c r="L57" s="1" t="s">
        <v>508</v>
      </c>
      <c r="N57" s="3">
        <f>IF(M57="",0,(N$4*(101+(1000*LOG(M$4,10))-(1000*LOG(M57,10)))))</f>
        <v>0</v>
      </c>
      <c r="P57" s="3">
        <f>IF(O57="",0,(P$4*(101+(1000*LOG(O$4,10))-(1000*LOG(O57,10)))))</f>
        <v>0</v>
      </c>
      <c r="R57" s="5">
        <f>IF(Q57="",0,(R$4*(101+(1000*LOG(Q$4,10))-(1000*LOG(Q57,10)))))</f>
        <v>0</v>
      </c>
      <c r="S57" s="4">
        <v>21</v>
      </c>
      <c r="T57" s="3">
        <f>IF(S57="",0,(T$4*(101+(1000*LOG(S$4,10))-(1000*LOG(S57,10)))))</f>
        <v>193.75405323689893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193.75405323689893</v>
      </c>
      <c r="AT57" s="6">
        <f>BN57</f>
        <v>193.75405323689893</v>
      </c>
      <c r="AU57" s="4"/>
      <c r="AV57" s="3">
        <f>IF(AU57="*",AT57*0.05,0)</f>
        <v>0</v>
      </c>
      <c r="AW57" s="7">
        <f>AT57+AV57</f>
        <v>193.75405323689893</v>
      </c>
      <c r="AX57" s="4" t="s">
        <v>27</v>
      </c>
      <c r="AY57" s="3">
        <f>N57</f>
        <v>0</v>
      </c>
      <c r="AZ57" s="3">
        <f>P57</f>
        <v>0</v>
      </c>
      <c r="BA57" s="3">
        <f>R57</f>
        <v>0</v>
      </c>
      <c r="BB57" s="3">
        <f>T57</f>
        <v>193.75405323689893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0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193.75405323689893</v>
      </c>
    </row>
    <row r="58" spans="1:66" ht="12">
      <c r="A58" s="4">
        <f>COUNTIF(AY58:BM58,"&gt;0")</f>
        <v>1</v>
      </c>
      <c r="B58" s="2">
        <v>20192</v>
      </c>
      <c r="C58" s="3">
        <f>DATEDIF(B58,$C$4,"Y")</f>
        <v>62</v>
      </c>
      <c r="D58" s="12" t="s">
        <v>522</v>
      </c>
      <c r="E58" s="1" t="str">
        <f>IF(C58&lt;46,"YES","NO")</f>
        <v>NO</v>
      </c>
      <c r="F58" s="1" t="str">
        <f>IF(AND(C58&gt;45,C58&lt;66),"YES","NO")</f>
        <v>YES</v>
      </c>
      <c r="G58" s="1" t="str">
        <f>IF(AND(C58&gt;65,C58&lt;100),"YES","NO")</f>
        <v>NO</v>
      </c>
      <c r="H58" s="12" t="s">
        <v>260</v>
      </c>
      <c r="I58" s="1">
        <v>1</v>
      </c>
      <c r="J58" s="1">
        <f>J57+1</f>
        <v>54</v>
      </c>
      <c r="K58" s="1" t="s">
        <v>318</v>
      </c>
      <c r="L58" s="1" t="s">
        <v>390</v>
      </c>
      <c r="N58" s="3">
        <f>IF(M58="",0,(N$4*(101+(1000*LOG(M$4,10))-(1000*LOG(M58,10)))))</f>
        <v>0</v>
      </c>
      <c r="O58" s="4">
        <v>25</v>
      </c>
      <c r="P58" s="3">
        <f>IF(O58="",0,(P$4*(101+(1000*LOG(O$4,10))-(1000*LOG(O58,10)))))</f>
        <v>180.18124604762488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180.18124604762488</v>
      </c>
      <c r="AT58" s="6">
        <f>BN58</f>
        <v>180.18124604762488</v>
      </c>
      <c r="AV58" s="3">
        <f>IF(AU58="*",AT58*0.05,0)</f>
        <v>0</v>
      </c>
      <c r="AW58" s="7">
        <f>AT58+AV58</f>
        <v>180.18124604762488</v>
      </c>
      <c r="AX58" s="4" t="s">
        <v>27</v>
      </c>
      <c r="AY58" s="3">
        <f>N58</f>
        <v>0</v>
      </c>
      <c r="AZ58" s="3">
        <f>P58</f>
        <v>180.18124604762488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0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180.18124604762488</v>
      </c>
    </row>
    <row r="59" spans="1:66" ht="12">
      <c r="A59" s="4">
        <f>COUNTIF(AY59:BM59,"&gt;0")</f>
        <v>1</v>
      </c>
      <c r="B59" s="2">
        <v>17836</v>
      </c>
      <c r="C59" s="3">
        <f>DATEDIF(B59,$C$4,"Y")</f>
        <v>68</v>
      </c>
      <c r="D59" s="1" t="s">
        <v>333</v>
      </c>
      <c r="E59" s="1" t="str">
        <f>IF(C59&lt;46,"YES","NO")</f>
        <v>NO</v>
      </c>
      <c r="F59" s="1" t="str">
        <f>IF(AND(C59&gt;45,C59&lt;66),"YES","NO")</f>
        <v>NO</v>
      </c>
      <c r="G59" s="1" t="str">
        <f>IF(AND(C59&gt;65,C59&lt;100),"YES","NO")</f>
        <v>YES</v>
      </c>
      <c r="H59" s="1" t="s">
        <v>429</v>
      </c>
      <c r="I59" s="1">
        <v>2</v>
      </c>
      <c r="J59" s="1">
        <f>J58+1</f>
        <v>55</v>
      </c>
      <c r="K59" s="1" t="s">
        <v>2</v>
      </c>
      <c r="L59" s="1" t="s">
        <v>380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R59" s="5">
        <f>IF(Q59="",0,(R$4*(101+(1000*LOG(Q$4,10))-(1000*LOG(Q59,10)))))</f>
        <v>0</v>
      </c>
      <c r="S59" s="4">
        <v>22</v>
      </c>
      <c r="T59" s="3">
        <f>IF(S59="",0,(T$4*(101+(1000*LOG(S$4,10))-(1000*LOG(S59,10)))))</f>
        <v>173.55066714861186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173.55066714861186</v>
      </c>
      <c r="AT59" s="6">
        <f>BN59</f>
        <v>173.55066714861186</v>
      </c>
      <c r="AU59" s="9"/>
      <c r="AV59" s="3">
        <f>IF(AU59="*",AT59*0.05,0)</f>
        <v>0</v>
      </c>
      <c r="AW59" s="7">
        <f>AT59+AV59</f>
        <v>173.55066714861186</v>
      </c>
      <c r="AX59" s="4" t="s">
        <v>27</v>
      </c>
      <c r="AY59" s="3">
        <f>N59</f>
        <v>0</v>
      </c>
      <c r="AZ59" s="3">
        <f>P59</f>
        <v>0</v>
      </c>
      <c r="BA59" s="3">
        <f>R59</f>
        <v>0</v>
      </c>
      <c r="BB59" s="3">
        <f>T59</f>
        <v>173.55066714861186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173.55066714861186</v>
      </c>
    </row>
    <row r="60" spans="1:66" ht="12">
      <c r="A60" s="4">
        <f>COUNTIF(AY60:BM60,"&gt;0")</f>
        <v>1</v>
      </c>
      <c r="B60" s="2">
        <v>18415</v>
      </c>
      <c r="C60" s="3">
        <f>DATEDIF(B60,$C$4,"Y")</f>
        <v>66</v>
      </c>
      <c r="D60" s="1" t="s">
        <v>333</v>
      </c>
      <c r="E60" s="1" t="str">
        <f>IF(C60&lt;46,"YES","NO")</f>
        <v>NO</v>
      </c>
      <c r="F60" s="1" t="str">
        <f>IF(AND(C60&gt;45,C60&lt;66),"YES","NO")</f>
        <v>NO</v>
      </c>
      <c r="G60" s="1" t="str">
        <f>IF(AND(C60&gt;65,C60&lt;100),"YES","NO")</f>
        <v>YES</v>
      </c>
      <c r="H60" s="1" t="s">
        <v>213</v>
      </c>
      <c r="I60" s="1">
        <v>1</v>
      </c>
      <c r="J60" s="1">
        <f>J59+1</f>
        <v>56</v>
      </c>
      <c r="K60" s="1" t="s">
        <v>476</v>
      </c>
      <c r="L60" s="1" t="s">
        <v>288</v>
      </c>
      <c r="N60" s="3">
        <f>IF(M60="",0,(N$4*(101+(1000*LOG(M$4,10))-(1000*LOG(M60,10)))))</f>
        <v>0</v>
      </c>
      <c r="O60" s="4">
        <v>26</v>
      </c>
      <c r="P60" s="3">
        <f>IF(O60="",0,(P$4*(101+(1000*LOG(O$4,10))-(1000*LOG(O60,10)))))</f>
        <v>163.14790674884443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163.14790674884443</v>
      </c>
      <c r="AT60" s="6">
        <f>BN60</f>
        <v>163.14790674884443</v>
      </c>
      <c r="AU60" s="9"/>
      <c r="AV60" s="3">
        <f>IF(AU60="*",AT60*0.05,0)</f>
        <v>0</v>
      </c>
      <c r="AW60" s="7">
        <f>AT60+AV60</f>
        <v>163.14790674884443</v>
      </c>
      <c r="AX60" s="4" t="s">
        <v>27</v>
      </c>
      <c r="AY60" s="3">
        <f>N60</f>
        <v>0</v>
      </c>
      <c r="AZ60" s="3">
        <f>P60</f>
        <v>163.14790674884443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163.14790674884443</v>
      </c>
    </row>
    <row r="61" spans="1:66" ht="12">
      <c r="A61" s="4">
        <f>COUNTIF(AY61:BM61,"&gt;0")</f>
        <v>1</v>
      </c>
      <c r="B61" s="2">
        <v>20705</v>
      </c>
      <c r="C61" s="3">
        <f>DATEDIF(B61,$C$4,"Y")</f>
        <v>60</v>
      </c>
      <c r="D61" s="1" t="s">
        <v>333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429</v>
      </c>
      <c r="I61" s="1">
        <v>2</v>
      </c>
      <c r="J61" s="1">
        <f>J60+1</f>
        <v>57</v>
      </c>
      <c r="K61" s="1" t="s">
        <v>264</v>
      </c>
      <c r="L61" s="1" t="s">
        <v>265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S61" s="4">
        <v>23</v>
      </c>
      <c r="T61" s="3">
        <f>IF(S61="",0,(T$4*(101+(1000*LOG(S$4,10))-(1000*LOG(S61,10)))))</f>
        <v>154.2455119532251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154.2455119532251</v>
      </c>
      <c r="AT61" s="6">
        <f>BN61</f>
        <v>154.2455119532251</v>
      </c>
      <c r="AU61" s="9"/>
      <c r="AV61" s="3">
        <f>IF(AU61="*",AT61*0.05,0)</f>
        <v>0</v>
      </c>
      <c r="AW61" s="7">
        <f>AT61+AV61</f>
        <v>154.2455119532251</v>
      </c>
      <c r="AX61" s="4" t="s">
        <v>27</v>
      </c>
      <c r="AY61" s="3">
        <f>N61</f>
        <v>0</v>
      </c>
      <c r="AZ61" s="3">
        <f>P61</f>
        <v>0</v>
      </c>
      <c r="BA61" s="3">
        <f>R61</f>
        <v>0</v>
      </c>
      <c r="BB61" s="3">
        <f>T61</f>
        <v>154.2455119532251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154.2455119532251</v>
      </c>
    </row>
    <row r="62" spans="1:66" ht="12">
      <c r="A62" s="4">
        <f>COUNTIF(AY62:BM62,"&gt;0")</f>
        <v>1</v>
      </c>
      <c r="B62" s="2">
        <v>17808</v>
      </c>
      <c r="C62" s="3">
        <f>DATEDIF(B62,$C$4,"Y")</f>
        <v>68</v>
      </c>
      <c r="D62" s="1" t="s">
        <v>302</v>
      </c>
      <c r="E62" s="1" t="str">
        <f>IF(C62&lt;46,"YES","NO")</f>
        <v>NO</v>
      </c>
      <c r="F62" s="1" t="str">
        <f>IF(AND(C62&gt;45,C62&lt;66),"YES","NO")</f>
        <v>NO</v>
      </c>
      <c r="G62" s="1" t="str">
        <f>IF(AND(C62&gt;65,C62&lt;100),"YES","NO")</f>
        <v>YES</v>
      </c>
      <c r="H62" s="1" t="s">
        <v>492</v>
      </c>
      <c r="I62" s="1">
        <v>1</v>
      </c>
      <c r="J62" s="1">
        <f>J61+1</f>
        <v>58</v>
      </c>
      <c r="K62" s="1" t="s">
        <v>400</v>
      </c>
      <c r="L62" s="1" t="s">
        <v>231</v>
      </c>
      <c r="N62" s="3">
        <f>IF(M62="",0,(N$4*(101+(1000*LOG(M$4,10))-(1000*LOG(M62,10)))))</f>
        <v>0</v>
      </c>
      <c r="O62" s="4">
        <v>28</v>
      </c>
      <c r="P62" s="3">
        <f>IF(O62="",0,(P$4*(101+(1000*LOG(O$4,10))-(1000*LOG(O62,10)))))</f>
        <v>130.96322337744346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130.96322337744346</v>
      </c>
      <c r="AT62" s="6">
        <f>BN62</f>
        <v>130.96322337744346</v>
      </c>
      <c r="AV62" s="3">
        <f>IF(AU62="*",AT62*0.05,0)</f>
        <v>0</v>
      </c>
      <c r="AW62" s="7">
        <f>AT62+AV62</f>
        <v>130.96322337744346</v>
      </c>
      <c r="AX62" s="4" t="s">
        <v>27</v>
      </c>
      <c r="AY62" s="3">
        <f>N62</f>
        <v>0</v>
      </c>
      <c r="AZ62" s="3">
        <f>P62</f>
        <v>130.96322337744346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130.96322337744346</v>
      </c>
    </row>
    <row r="63" spans="1:66" ht="12">
      <c r="A63" s="4">
        <f>COUNTIF(AY63:BM63,"&gt;0")</f>
        <v>1</v>
      </c>
      <c r="B63" s="2">
        <v>21424</v>
      </c>
      <c r="C63" s="3">
        <f>DATEDIF(B63,$C$4,"Y")</f>
        <v>58</v>
      </c>
      <c r="D63" s="1" t="s">
        <v>474</v>
      </c>
      <c r="E63" s="1" t="str">
        <f>IF(C63&lt;46,"YES","NO")</f>
        <v>NO</v>
      </c>
      <c r="F63" s="1" t="str">
        <f>IF(AND(C63&gt;45,C63&lt;66),"YES","NO")</f>
        <v>YES</v>
      </c>
      <c r="G63" s="1" t="str">
        <f>IF(AND(C63&gt;65,C63&lt;100),"YES","NO")</f>
        <v>NO</v>
      </c>
      <c r="H63" s="1" t="s">
        <v>427</v>
      </c>
      <c r="I63" s="1">
        <v>2</v>
      </c>
      <c r="J63" s="1">
        <f>J62+1</f>
        <v>59</v>
      </c>
      <c r="K63" s="1" t="s">
        <v>267</v>
      </c>
      <c r="L63" s="1" t="s">
        <v>266</v>
      </c>
      <c r="M63" s="4">
        <v>18</v>
      </c>
      <c r="N63" s="3">
        <f>IF(M63="",0,(N$4*(101+(1000*LOG(M$4,10))-(1000*LOG(M63,10)))))</f>
        <v>124.48109584952317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X63" s="3">
        <f>IF(W63="",0,(X$4*(101+(1000*LOG(W$4,10))-(1000*LOG(W63,10)))))</f>
        <v>0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124.48109584952317</v>
      </c>
      <c r="AT63" s="6">
        <f>BN63</f>
        <v>124.48109584952317</v>
      </c>
      <c r="AU63" s="9"/>
      <c r="AV63" s="3">
        <f>IF(AU63="*",AT63*0.05,0)</f>
        <v>0</v>
      </c>
      <c r="AW63" s="7">
        <f>AT63+AV63</f>
        <v>124.48109584952317</v>
      </c>
      <c r="AX63" s="4" t="s">
        <v>27</v>
      </c>
      <c r="AY63" s="3">
        <f>N63</f>
        <v>124.48109584952317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0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124.48109584952317</v>
      </c>
    </row>
    <row r="64" spans="1:66" ht="12">
      <c r="A64" s="4">
        <f>COUNTIF(AY64:BM64,"&gt;0")</f>
        <v>1</v>
      </c>
      <c r="B64" s="2">
        <v>24015</v>
      </c>
      <c r="C64" s="3">
        <f>DATEDIF(B64,$C$4,"Y")</f>
        <v>51</v>
      </c>
      <c r="D64" s="1" t="s">
        <v>523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185</v>
      </c>
      <c r="I64" s="1">
        <v>2</v>
      </c>
      <c r="J64" s="1">
        <f>J63+1</f>
        <v>60</v>
      </c>
      <c r="K64" s="1" t="s">
        <v>418</v>
      </c>
      <c r="L64" s="1" t="s">
        <v>628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S64" s="4">
        <v>25</v>
      </c>
      <c r="T64" s="3">
        <f>IF(S64="",0,(T$4*(101+(1000*LOG(S$4,10))-(1000*LOG(S64,10)))))</f>
        <v>118.03333929878045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/>
      <c r="AS64" s="3">
        <f>N64+P64+R64+T64+V64+X64+Z64+AB64+AD64+AF64+AH64+AJ64+AL64+AN64+AP64</f>
        <v>118.03333929878045</v>
      </c>
      <c r="AT64" s="6">
        <f>BN64</f>
        <v>118.03333929878045</v>
      </c>
      <c r="AU64" s="4"/>
      <c r="AV64" s="3">
        <f>IF(AU64="*",AT64*0.05,0)</f>
        <v>0</v>
      </c>
      <c r="AW64" s="7">
        <f>AT64+AV64</f>
        <v>118.03333929878045</v>
      </c>
      <c r="AX64" s="4" t="s">
        <v>27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118.03333929878045</v>
      </c>
      <c r="BC64" s="3">
        <f>V64</f>
        <v>0</v>
      </c>
      <c r="BD64" s="3">
        <f>X64</f>
        <v>0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118.03333929878045</v>
      </c>
    </row>
    <row r="65" spans="1:68" ht="12">
      <c r="A65" s="27">
        <f>COUNTIF(AY65:BM65,"&gt;0")</f>
        <v>1</v>
      </c>
      <c r="B65" s="28">
        <v>1</v>
      </c>
      <c r="C65" s="29">
        <f>DATEDIF(B65,$C$4,"Y")</f>
        <v>117</v>
      </c>
      <c r="D65" s="30"/>
      <c r="E65" s="30" t="str">
        <f>IF(C65&lt;46,"YES","NO")</f>
        <v>NO</v>
      </c>
      <c r="F65" s="30" t="str">
        <f>IF(AND(C65&gt;45,C65&lt;66),"YES","NO")</f>
        <v>NO</v>
      </c>
      <c r="G65" s="30" t="str">
        <f>IF(AND(C65&gt;65,C65&lt;100),"YES","NO")</f>
        <v>NO</v>
      </c>
      <c r="H65" s="30"/>
      <c r="I65" s="30"/>
      <c r="J65" s="30">
        <f>J64+1</f>
        <v>61</v>
      </c>
      <c r="K65" s="30" t="s">
        <v>624</v>
      </c>
      <c r="L65" s="30" t="s">
        <v>625</v>
      </c>
      <c r="M65" s="27"/>
      <c r="N65" s="29">
        <f>IF(M65="",0,(N$4*(101+(1000*LOG(M$4,10))-(1000*LOG(M65,10)))))</f>
        <v>0</v>
      </c>
      <c r="O65" s="27">
        <v>29</v>
      </c>
      <c r="P65" s="29">
        <f>IF(O65="",0,(P$4*(101+(1000*LOG(O$4,10))-(1000*LOG(O65,10)))))</f>
        <v>115.72325682070618</v>
      </c>
      <c r="Q65" s="27"/>
      <c r="R65" s="31">
        <f>IF(Q65="",0,(R$4*(101+(1000*LOG(Q$4,10))-(1000*LOG(Q65,10)))))</f>
        <v>0</v>
      </c>
      <c r="S65" s="27"/>
      <c r="T65" s="29">
        <f>IF(S65="",0,(T$4*(101+(1000*LOG(S$4,10))-(1000*LOG(S65,10)))))</f>
        <v>0</v>
      </c>
      <c r="U65" s="27"/>
      <c r="V65" s="29">
        <f>IF(U65="",0,(V$4*(101+(1000*LOG(U$4,10))-(1000*LOG(U65,10)))))</f>
        <v>0</v>
      </c>
      <c r="W65" s="27"/>
      <c r="X65" s="29">
        <f>IF(W65="",0,(X$4*(101+(1000*LOG(W$4,10))-(1000*LOG(W65,10)))))</f>
        <v>0</v>
      </c>
      <c r="Y65" s="27"/>
      <c r="Z65" s="29">
        <f>IF(Y65="",0,(Z$4*(101+(1000*LOG(Y$4,10))-(1000*LOG(Y65,10)))))</f>
        <v>0</v>
      </c>
      <c r="AA65" s="27"/>
      <c r="AB65" s="29">
        <f>IF(AA65="",0,(AB$4*(101+(1000*LOG(AA$4,10))-(1000*LOG(AA65,10)))))</f>
        <v>0</v>
      </c>
      <c r="AC65" s="27"/>
      <c r="AD65" s="29">
        <f>IF(AC65="",0,(AD$4*(101+(1000*LOG(AC$4,10))-(1000*LOG(AC65,10)))))</f>
        <v>0</v>
      </c>
      <c r="AE65" s="27"/>
      <c r="AF65" s="29">
        <f>IF(AE65="",0,(AF$4*(101+(1000*LOG(AE$4,10))-(1000*LOG(AE65,10)))))</f>
        <v>0</v>
      </c>
      <c r="AG65" s="27"/>
      <c r="AH65" s="29">
        <f>IF(AG65="",0,(AH$4*(101+(1000*LOG(AG$4,10))-(1000*LOG(AG65,10)))))</f>
        <v>0</v>
      </c>
      <c r="AI65" s="27"/>
      <c r="AJ65" s="29">
        <f>IF(AI65="",0,(AJ$4*(101+(1000*LOG(AI$4,10))-(1000*LOG(AI65,10)))))</f>
        <v>0</v>
      </c>
      <c r="AK65" s="27"/>
      <c r="AL65" s="29">
        <f>IF(AK65="",0,(AL$4*(101+(1000*LOG(AK$4,10))-(1000*LOG(AK65,10)))))</f>
        <v>0</v>
      </c>
      <c r="AM65" s="27"/>
      <c r="AN65" s="29">
        <f>IF(AM65="",0,(AN$4*(101+(1000*LOG(AM$4,10))-(1000*LOG(AM65,10)))))</f>
        <v>0</v>
      </c>
      <c r="AO65" s="27"/>
      <c r="AP65" s="29">
        <f>IF(AO65="",0,(AP$4*(101+(1000*LOG(AO$4,10))-(1000*LOG(AO65,10)))))</f>
        <v>0</v>
      </c>
      <c r="AQ65" s="29"/>
      <c r="AR65" s="29"/>
      <c r="AS65" s="29">
        <f>N65+P65+R65+T65+V65+X65+Z65+AB65+AD65+AF65+AH65+AJ65+AL65+AN65+AP65</f>
        <v>115.72325682070618</v>
      </c>
      <c r="AT65" s="32">
        <f>BN65</f>
        <v>115.72325682070618</v>
      </c>
      <c r="AU65" s="27"/>
      <c r="AV65" s="29">
        <f>IF(AU65="*",AT65*0.05,0)</f>
        <v>0</v>
      </c>
      <c r="AW65" s="33">
        <f>AT65+AV65</f>
        <v>115.72325682070618</v>
      </c>
      <c r="AX65" s="27" t="s">
        <v>525</v>
      </c>
      <c r="AY65" s="29">
        <f>N65</f>
        <v>0</v>
      </c>
      <c r="AZ65" s="29">
        <f>P65</f>
        <v>115.72325682070618</v>
      </c>
      <c r="BA65" s="29">
        <f>R65</f>
        <v>0</v>
      </c>
      <c r="BB65" s="29">
        <f>T65</f>
        <v>0</v>
      </c>
      <c r="BC65" s="29">
        <f>V65</f>
        <v>0</v>
      </c>
      <c r="BD65" s="29">
        <f>X65</f>
        <v>0</v>
      </c>
      <c r="BE65" s="29">
        <f>Z65</f>
        <v>0</v>
      </c>
      <c r="BF65" s="29">
        <f>AB65</f>
        <v>0</v>
      </c>
      <c r="BG65" s="29">
        <f>AD65</f>
        <v>0</v>
      </c>
      <c r="BH65" s="29">
        <f>AF65</f>
        <v>0</v>
      </c>
      <c r="BI65" s="29">
        <f>AH65</f>
        <v>0</v>
      </c>
      <c r="BJ65" s="29">
        <f>AJ65</f>
        <v>0</v>
      </c>
      <c r="BK65" s="29">
        <f>AL65</f>
        <v>0</v>
      </c>
      <c r="BL65" s="29">
        <f>AN65</f>
        <v>0</v>
      </c>
      <c r="BM65" s="29">
        <f>AP65</f>
        <v>0</v>
      </c>
      <c r="BN65" s="34">
        <f>(LARGE(AY65:BM65,1))+(LARGE(AY65:BM65,2))+(LARGE(AY65:BM65,3))+(LARGE(AY65:BM65,4))+(LARGE(AY65:BM65,5))</f>
        <v>115.72325682070618</v>
      </c>
      <c r="BO65" s="27"/>
      <c r="BP65" s="27"/>
    </row>
    <row r="66" spans="1:66" ht="12">
      <c r="A66" s="4">
        <f>COUNTIF(AY66:BM66,"&gt;0")</f>
        <v>1</v>
      </c>
      <c r="B66" s="2">
        <v>21460</v>
      </c>
      <c r="C66" s="3">
        <f>DATEDIF(B66,$C$4,"Y")</f>
        <v>58</v>
      </c>
      <c r="D66" s="1" t="s">
        <v>469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79</v>
      </c>
      <c r="I66" s="1">
        <v>1</v>
      </c>
      <c r="J66" s="1">
        <f>J65+1</f>
        <v>62</v>
      </c>
      <c r="K66" s="1" t="s">
        <v>623</v>
      </c>
      <c r="L66" s="1" t="s">
        <v>622</v>
      </c>
      <c r="N66" s="3">
        <f>IF(M66="",0,(N$4*(101+(1000*LOG(M$4,10))-(1000*LOG(M66,10)))))</f>
        <v>0</v>
      </c>
      <c r="O66" s="4">
        <v>30</v>
      </c>
      <c r="P66" s="3">
        <f>IF(O66="",0,(P$4*(101+(1000*LOG(O$4,10))-(1000*LOG(O66,10)))))</f>
        <v>101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101</v>
      </c>
      <c r="AT66" s="6">
        <f>BN66</f>
        <v>101</v>
      </c>
      <c r="AU66" s="4"/>
      <c r="AV66" s="3">
        <f>IF(AU66="*",AT66*0.05,0)</f>
        <v>0</v>
      </c>
      <c r="AW66" s="7">
        <f>AT66+AV66</f>
        <v>101</v>
      </c>
      <c r="AX66" s="26" t="s">
        <v>27</v>
      </c>
      <c r="AY66" s="3">
        <f>N66</f>
        <v>0</v>
      </c>
      <c r="AZ66" s="3">
        <f>P66</f>
        <v>101</v>
      </c>
      <c r="BA66" s="3">
        <f>R66</f>
        <v>0</v>
      </c>
      <c r="BB66" s="3">
        <f>T66</f>
        <v>0</v>
      </c>
      <c r="BC66" s="3">
        <f>V66</f>
        <v>0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101</v>
      </c>
    </row>
    <row r="67" spans="1:66" ht="12">
      <c r="A67" s="4">
        <f>COUNTIF(AY67:BM67,"&gt;0")</f>
        <v>1</v>
      </c>
      <c r="B67" s="2">
        <v>15132</v>
      </c>
      <c r="C67" s="3">
        <f>DATEDIF(B67,$C$4,"Y")</f>
        <v>75</v>
      </c>
      <c r="D67" s="1" t="s">
        <v>333</v>
      </c>
      <c r="E67" s="1" t="str">
        <f>IF(C67&lt;46,"YES","NO")</f>
        <v>NO</v>
      </c>
      <c r="F67" s="1" t="str">
        <f>IF(AND(C67&gt;45,C67&lt;66),"YES","NO")</f>
        <v>NO</v>
      </c>
      <c r="G67" s="1" t="str">
        <f>IF(AND(C67&gt;65,C67&lt;100),"YES","NO")</f>
        <v>YES</v>
      </c>
      <c r="H67" s="1" t="s">
        <v>428</v>
      </c>
      <c r="I67" s="1">
        <v>2</v>
      </c>
      <c r="J67" s="1">
        <f>J66+1</f>
        <v>63</v>
      </c>
      <c r="K67" s="1" t="s">
        <v>212</v>
      </c>
      <c r="L67" s="1" t="s">
        <v>97</v>
      </c>
      <c r="M67" s="4">
        <v>19</v>
      </c>
      <c r="N67" s="3">
        <f>IF(M67="",0,(N$4*(101+(1000*LOG(M$4,10))-(1000*LOG(M67,10)))))</f>
        <v>101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/>
      <c r="AR67" s="3">
        <f>IF(AQ67="",0,(AR$4*(101+(1000*LOG(AQ$4,10))-(1000*LOG(AQ67,10)))))</f>
        <v>0</v>
      </c>
      <c r="AS67" s="3">
        <f>N67+P67+R67+T67+V67+X67+Z67+AB67+AD67+AF67+AH67+AJ67+AL67+AN67+AP67</f>
        <v>101</v>
      </c>
      <c r="AT67" s="6">
        <f>BN67</f>
        <v>101</v>
      </c>
      <c r="AU67" s="4"/>
      <c r="AV67" s="3">
        <f>IF(AU67="*",AT67*0.05,0)</f>
        <v>0</v>
      </c>
      <c r="AW67" s="7">
        <f>AT67+AV67</f>
        <v>101</v>
      </c>
      <c r="AX67" s="4" t="s">
        <v>27</v>
      </c>
      <c r="AY67" s="3">
        <f>N67</f>
        <v>101</v>
      </c>
      <c r="AZ67" s="3">
        <f>P67</f>
        <v>0</v>
      </c>
      <c r="BA67" s="3">
        <f>R67</f>
        <v>0</v>
      </c>
      <c r="BB67" s="3">
        <f>T67</f>
        <v>0</v>
      </c>
      <c r="BC67" s="3">
        <f>V67</f>
        <v>0</v>
      </c>
      <c r="BD67" s="3">
        <f>X67</f>
        <v>0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0</v>
      </c>
      <c r="BM67" s="3">
        <f>AP67</f>
        <v>0</v>
      </c>
      <c r="BN67" s="8">
        <f>(LARGE(AY67:BM67,1))+(LARGE(AY67:BM67,2))+(LARGE(AY67:BM67,3))+(LARGE(AY67:BM67,4))+(LARGE(AY67:BM67,5))</f>
        <v>101</v>
      </c>
    </row>
    <row r="68" spans="1:66" ht="12">
      <c r="A68" s="4">
        <f>COUNTIF(AY68:BM68,"&gt;0")</f>
        <v>1</v>
      </c>
      <c r="B68" s="2">
        <v>17475</v>
      </c>
      <c r="C68" s="3">
        <f>DATEDIF(B68,$C$4,"Y")</f>
        <v>69</v>
      </c>
      <c r="D68" s="1" t="s">
        <v>50</v>
      </c>
      <c r="E68" s="1" t="str">
        <f>IF(C68&lt;46,"YES","NO")</f>
        <v>NO</v>
      </c>
      <c r="F68" s="1" t="str">
        <f>IF(AND(C68&gt;45,C68&lt;66),"YES","NO")</f>
        <v>NO</v>
      </c>
      <c r="G68" s="1" t="str">
        <f>IF(AND(C68&gt;65,C68&lt;100),"YES","NO")</f>
        <v>YES</v>
      </c>
      <c r="H68" s="1" t="s">
        <v>34</v>
      </c>
      <c r="I68" s="1">
        <v>2</v>
      </c>
      <c r="J68" s="1">
        <f>J67+1</f>
        <v>64</v>
      </c>
      <c r="K68" s="1" t="s">
        <v>315</v>
      </c>
      <c r="L68" s="1" t="s">
        <v>104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Q68" s="4">
        <v>24</v>
      </c>
      <c r="R68" s="5">
        <f>IF(Q68="",0,(R$4*(101+(1000*LOG(Q$4,10))-(1000*LOG(Q68,10)))))</f>
        <v>101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101</v>
      </c>
      <c r="AT68" s="6">
        <f>BN68</f>
        <v>101</v>
      </c>
      <c r="AU68" s="9"/>
      <c r="AV68" s="3">
        <f>IF(AU68="*",AT68*0.05,0)</f>
        <v>0</v>
      </c>
      <c r="AW68" s="7">
        <f>AT68+AV68</f>
        <v>101</v>
      </c>
      <c r="AX68" s="4" t="s">
        <v>27</v>
      </c>
      <c r="AY68" s="3">
        <f>N68</f>
        <v>0</v>
      </c>
      <c r="AZ68" s="3">
        <f>P68</f>
        <v>0</v>
      </c>
      <c r="BA68" s="3">
        <f>R68</f>
        <v>101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0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101</v>
      </c>
    </row>
    <row r="69" spans="1:66" ht="12">
      <c r="A69" s="4">
        <f>COUNTIF(AY69:BM69,"&gt;0")</f>
        <v>0</v>
      </c>
      <c r="B69" s="2">
        <v>29377</v>
      </c>
      <c r="C69" s="3">
        <f>DATEDIF(B69,$C$4,"Y")</f>
        <v>36</v>
      </c>
      <c r="D69" s="1" t="s">
        <v>333</v>
      </c>
      <c r="E69" s="1" t="str">
        <f>IF(C69&lt;46,"YES","NO")</f>
        <v>YES</v>
      </c>
      <c r="F69" s="1" t="str">
        <f>IF(AND(C69&gt;45,C69&lt;66),"YES","NO")</f>
        <v>NO</v>
      </c>
      <c r="G69" s="1" t="str">
        <f>IF(AND(C69&gt;65,C69&lt;100),"YES","NO")</f>
        <v>NO</v>
      </c>
      <c r="H69" s="1" t="s">
        <v>89</v>
      </c>
      <c r="I69" s="1">
        <v>1</v>
      </c>
      <c r="J69" s="1">
        <f>J68+1</f>
        <v>65</v>
      </c>
      <c r="K69" s="1" t="s">
        <v>587</v>
      </c>
      <c r="L69" s="1" t="s">
        <v>486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/>
      <c r="AR69" s="3">
        <f>IF(AQ69="",0,(AR$4*(101+(1000*LOG(AQ$4,10))-(1000*LOG(AQ69,10)))))</f>
        <v>0</v>
      </c>
      <c r="AS69" s="3">
        <f>N69+P69+R69+T69+V69+X69+Z69+AB69+AD69+AF69+AH69+AJ69+AL69+AN69+AP69</f>
        <v>0</v>
      </c>
      <c r="AT69" s="6">
        <f>BN69</f>
        <v>0</v>
      </c>
      <c r="AU69" s="9"/>
      <c r="AV69" s="3">
        <f>IF(AU69="*",AT69*0.05,0)</f>
        <v>0</v>
      </c>
      <c r="AW69" s="7">
        <f>AT69+AV69</f>
        <v>0</v>
      </c>
      <c r="AX69" s="4" t="s">
        <v>27</v>
      </c>
      <c r="AY69" s="3">
        <f>N69</f>
        <v>0</v>
      </c>
      <c r="AZ69" s="3">
        <f>P69</f>
        <v>0</v>
      </c>
      <c r="BA69" s="3">
        <f>R69</f>
        <v>0</v>
      </c>
      <c r="BB69" s="3">
        <f>T69</f>
        <v>0</v>
      </c>
      <c r="BC69" s="3">
        <f>V69</f>
        <v>0</v>
      </c>
      <c r="BD69" s="3">
        <f>X69</f>
        <v>0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0</v>
      </c>
      <c r="BJ69" s="3">
        <f>AJ69</f>
        <v>0</v>
      </c>
      <c r="BK69" s="3">
        <f>AL69</f>
        <v>0</v>
      </c>
      <c r="BL69" s="3">
        <f>AN69</f>
        <v>0</v>
      </c>
      <c r="BM69" s="3">
        <f>AP69</f>
        <v>0</v>
      </c>
      <c r="BN69" s="8">
        <f>(LARGE(AY69:BM69,1))+(LARGE(AY69:BM69,2))+(LARGE(AY69:BM69,3))+(LARGE(AY69:BM69,4))+(LARGE(AY69:BM69,5))</f>
        <v>0</v>
      </c>
    </row>
    <row r="70" spans="1:66" ht="12">
      <c r="A70" s="4">
        <f>COUNTIF(AY70:BM70,"&gt;0")</f>
        <v>0</v>
      </c>
      <c r="B70" s="2">
        <v>16769</v>
      </c>
      <c r="C70" s="3">
        <f>DATEDIF(B70,$C$4,"Y")</f>
        <v>71</v>
      </c>
      <c r="D70" s="1" t="s">
        <v>214</v>
      </c>
      <c r="E70" s="1" t="str">
        <f>IF(C70&lt;46,"YES","NO")</f>
        <v>NO</v>
      </c>
      <c r="F70" s="1" t="str">
        <f>IF(AND(C70&gt;45,C70&lt;66),"YES","NO")</f>
        <v>NO</v>
      </c>
      <c r="G70" s="1" t="str">
        <f>IF(AND(C70&gt;65,C70&lt;100),"YES","NO")</f>
        <v>YES</v>
      </c>
      <c r="H70" s="1" t="s">
        <v>427</v>
      </c>
      <c r="I70" s="1">
        <v>2</v>
      </c>
      <c r="J70" s="1">
        <f>J69+1</f>
        <v>66</v>
      </c>
      <c r="K70" s="1" t="s">
        <v>106</v>
      </c>
      <c r="L70" s="1" t="s">
        <v>107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R70" s="5">
        <f>IF(Q70="",0,(R$4*(101+(1000*LOG(Q$4,10))-(1000*LOG(Q70,10)))))</f>
        <v>0</v>
      </c>
      <c r="T70" s="3">
        <f>IF(S70="",0,(T$4*(101+(1000*LOG(S$4,10))-(1000*LOG(S70,10)))))</f>
        <v>0</v>
      </c>
      <c r="V70" s="3">
        <f>IF(U70="",0,(V$4*(101+(1000*LOG(U$4,10))-(1000*LOG(U70,10)))))</f>
        <v>0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B70" s="3">
        <f>IF(AA70="",0,(AB$4*(101+(1000*LOG(AA$4,10))-(1000*LOG(AA70,10)))))</f>
        <v>0</v>
      </c>
      <c r="AD70" s="3">
        <f>IF(AC70="",0,(AD$4*(101+(1000*LOG(AC$4,10))-(1000*LOG(AC70,10)))))</f>
        <v>0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0</v>
      </c>
      <c r="AT70" s="6">
        <f>BN70</f>
        <v>0</v>
      </c>
      <c r="AU70" s="9"/>
      <c r="AV70" s="3">
        <f>IF(AU70="*",AT70*0.05,0)</f>
        <v>0</v>
      </c>
      <c r="AW70" s="7">
        <f>AT70+AV70</f>
        <v>0</v>
      </c>
      <c r="AX70" s="4" t="s">
        <v>27</v>
      </c>
      <c r="AY70" s="3">
        <f>N70</f>
        <v>0</v>
      </c>
      <c r="AZ70" s="3">
        <f>P70</f>
        <v>0</v>
      </c>
      <c r="BA70" s="3">
        <f>R70</f>
        <v>0</v>
      </c>
      <c r="BB70" s="3">
        <f>T70</f>
        <v>0</v>
      </c>
      <c r="BC70" s="3">
        <f>V70</f>
        <v>0</v>
      </c>
      <c r="BD70" s="3">
        <f>X70</f>
        <v>0</v>
      </c>
      <c r="BE70" s="3">
        <f>Z70</f>
        <v>0</v>
      </c>
      <c r="BF70" s="3">
        <f>AB70</f>
        <v>0</v>
      </c>
      <c r="BG70" s="3">
        <f>AD70</f>
        <v>0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0</v>
      </c>
      <c r="BM70" s="3">
        <f>AP70</f>
        <v>0</v>
      </c>
      <c r="BN70" s="8">
        <f>(LARGE(AY70:BM70,1))+(LARGE(AY70:BM70,2))+(LARGE(AY70:BM70,3))+(LARGE(AY70:BM70,4))+(LARGE(AY70:BM70,5))</f>
        <v>0</v>
      </c>
    </row>
    <row r="71" spans="1:66" ht="12">
      <c r="A71" s="4">
        <f>COUNTIF(AY71:BM71,"&gt;0")</f>
        <v>0</v>
      </c>
      <c r="B71" s="2">
        <v>19446</v>
      </c>
      <c r="C71" s="3">
        <f>DATEDIF(B71,$C$4,"Y")</f>
        <v>64</v>
      </c>
      <c r="D71" s="1" t="s">
        <v>50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427</v>
      </c>
      <c r="I71" s="1">
        <v>2</v>
      </c>
      <c r="J71" s="1">
        <f>J70+1</f>
        <v>67</v>
      </c>
      <c r="K71" s="1" t="s">
        <v>216</v>
      </c>
      <c r="L71" s="1" t="s">
        <v>37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0</v>
      </c>
      <c r="AT71" s="6">
        <f>BN71</f>
        <v>0</v>
      </c>
      <c r="AU71" s="9"/>
      <c r="AV71" s="3">
        <f>IF(AU71="*",AT71*0.05,0)</f>
        <v>0</v>
      </c>
      <c r="AW71" s="7">
        <f>AT71+AV71</f>
        <v>0</v>
      </c>
      <c r="AX71" s="4" t="s">
        <v>27</v>
      </c>
      <c r="AY71" s="3">
        <f>N71</f>
        <v>0</v>
      </c>
      <c r="AZ71" s="3">
        <f>P71</f>
        <v>0</v>
      </c>
      <c r="BA71" s="3">
        <f>R71</f>
        <v>0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0</v>
      </c>
    </row>
    <row r="72" spans="1:66" ht="12">
      <c r="A72" s="4">
        <f>COUNTIF(AY72:BM72,"&gt;0")</f>
        <v>0</v>
      </c>
      <c r="B72" s="2">
        <v>20894</v>
      </c>
      <c r="C72" s="3">
        <f>DATEDIF(B72,$C$4,"Y")</f>
        <v>60</v>
      </c>
      <c r="D72" s="12" t="s">
        <v>522</v>
      </c>
      <c r="E72" s="1" t="str">
        <f>IF(C72&lt;46,"YES","NO")</f>
        <v>NO</v>
      </c>
      <c r="F72" s="1" t="str">
        <f>IF(AND(C72&gt;45,C72&lt;66),"YES","NO")</f>
        <v>YES</v>
      </c>
      <c r="G72" s="1" t="str">
        <f>IF(AND(C72&gt;65,C72&lt;100),"YES","NO")</f>
        <v>NO</v>
      </c>
      <c r="H72" s="1" t="s">
        <v>261</v>
      </c>
      <c r="I72" s="1">
        <v>1</v>
      </c>
      <c r="J72" s="1">
        <f>J71+1</f>
        <v>68</v>
      </c>
      <c r="K72" s="1" t="s">
        <v>502</v>
      </c>
      <c r="L72" s="1" t="s">
        <v>527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X72" s="3">
        <f>IF(W72="",0,(X$4*(101+(1000*LOG(W$4,10))-(1000*LOG(W72,10)))))</f>
        <v>0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0</v>
      </c>
      <c r="AT72" s="6">
        <f>BN72</f>
        <v>0</v>
      </c>
      <c r="AV72" s="3">
        <f>IF(AU72="*",AT72*0.05,0)</f>
        <v>0</v>
      </c>
      <c r="AW72" s="7">
        <f>AT72+AV72</f>
        <v>0</v>
      </c>
      <c r="AX72" s="26" t="s">
        <v>525</v>
      </c>
      <c r="AY72" s="3">
        <f>N72</f>
        <v>0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0</v>
      </c>
      <c r="BD72" s="3">
        <f>X72</f>
        <v>0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0</v>
      </c>
    </row>
    <row r="73" spans="1:66" ht="12">
      <c r="A73" s="4">
        <f>COUNTIF(AY73:BM73,"&gt;0")</f>
        <v>0</v>
      </c>
      <c r="B73" s="2">
        <v>27566</v>
      </c>
      <c r="C73" s="3">
        <f>DATEDIF(B73,$C$4,"Y")</f>
        <v>41</v>
      </c>
      <c r="D73" s="1" t="s">
        <v>333</v>
      </c>
      <c r="E73" s="1" t="str">
        <f>IF(C73&lt;46,"YES","NO")</f>
        <v>YES</v>
      </c>
      <c r="F73" s="1" t="str">
        <f>IF(AND(C73&gt;45,C73&lt;66),"YES","NO")</f>
        <v>NO</v>
      </c>
      <c r="G73" s="1" t="str">
        <f>IF(AND(C73&gt;65,C73&lt;100),"YES","NO")</f>
        <v>NO</v>
      </c>
      <c r="H73" s="1" t="s">
        <v>428</v>
      </c>
      <c r="I73" s="1">
        <v>2</v>
      </c>
      <c r="J73" s="1">
        <f>J72+1</f>
        <v>69</v>
      </c>
      <c r="K73" s="1" t="s">
        <v>369</v>
      </c>
      <c r="L73" s="1" t="s">
        <v>75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0</v>
      </c>
      <c r="AT73" s="6">
        <f>BN73</f>
        <v>0</v>
      </c>
      <c r="AU73" s="4"/>
      <c r="AV73" s="3">
        <f>IF(AU73="*",AT73*0.05,0)</f>
        <v>0</v>
      </c>
      <c r="AW73" s="7">
        <f>AT73+AV73</f>
        <v>0</v>
      </c>
      <c r="AX73" s="4" t="s">
        <v>27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0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0</v>
      </c>
    </row>
    <row r="74" spans="1:66" ht="12">
      <c r="A74" s="4">
        <f>COUNTIF(AY74:BM74,"&gt;0")</f>
        <v>0</v>
      </c>
      <c r="B74" s="2">
        <v>1</v>
      </c>
      <c r="C74" s="3">
        <f>DATEDIF(B74,$C$4,"Y")</f>
        <v>117</v>
      </c>
      <c r="D74" s="1" t="s">
        <v>333</v>
      </c>
      <c r="E74" s="1" t="str">
        <f>IF(C74&lt;46,"YES","NO")</f>
        <v>NO</v>
      </c>
      <c r="F74" s="1" t="str">
        <f>IF(AND(C74&gt;45,C74&lt;66),"YES","NO")</f>
        <v>NO</v>
      </c>
      <c r="G74" s="1" t="str">
        <f>IF(AND(C74&gt;65,C74&lt;100),"YES","NO")</f>
        <v>NO</v>
      </c>
      <c r="H74" s="1" t="s">
        <v>94</v>
      </c>
      <c r="I74" s="1">
        <v>3</v>
      </c>
      <c r="J74" s="1">
        <f>J73+1</f>
        <v>70</v>
      </c>
      <c r="K74" s="1" t="s">
        <v>25</v>
      </c>
      <c r="L74" s="1" t="s">
        <v>528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0</v>
      </c>
      <c r="AT74" s="6">
        <f>BN74</f>
        <v>0</v>
      </c>
      <c r="AU74" s="4"/>
      <c r="AV74" s="3">
        <f>IF(AU74="*",AT74*0.05,0)</f>
        <v>0</v>
      </c>
      <c r="AW74" s="7">
        <f>AT74+AV74</f>
        <v>0</v>
      </c>
      <c r="AX74" s="26" t="s">
        <v>525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0</v>
      </c>
      <c r="BD74" s="3">
        <f>X74</f>
        <v>0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0</v>
      </c>
    </row>
    <row r="75" spans="1:66" ht="12">
      <c r="A75" s="4">
        <f>COUNTIF(AY75:BM75,"&gt;0")</f>
        <v>0</v>
      </c>
      <c r="B75" s="2">
        <v>21467</v>
      </c>
      <c r="C75" s="3">
        <f>DATEDIF(B75,$C$4,"Y")</f>
        <v>58</v>
      </c>
      <c r="D75" s="1" t="s">
        <v>333</v>
      </c>
      <c r="E75" s="1" t="str">
        <f>IF(C75&lt;46,"YES","NO")</f>
        <v>NO</v>
      </c>
      <c r="F75" s="1" t="str">
        <f>IF(AND(C75&gt;45,C75&lt;66),"YES","NO")</f>
        <v>YES</v>
      </c>
      <c r="G75" s="1" t="str">
        <f>IF(AND(C75&gt;65,C75&lt;100),"YES","NO")</f>
        <v>NO</v>
      </c>
      <c r="H75" s="1" t="s">
        <v>332</v>
      </c>
      <c r="I75" s="1">
        <v>2</v>
      </c>
      <c r="J75" s="1">
        <f>J74+1</f>
        <v>71</v>
      </c>
      <c r="K75" s="1" t="s">
        <v>331</v>
      </c>
      <c r="L75" s="1" t="s">
        <v>208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0</v>
      </c>
      <c r="AT75" s="6">
        <f>BN75</f>
        <v>0</v>
      </c>
      <c r="AU75" s="9"/>
      <c r="AV75" s="3">
        <f>IF(AU75="*",AT75*0.05,0)</f>
        <v>0</v>
      </c>
      <c r="AW75" s="7">
        <f>AT75+AV75</f>
        <v>0</v>
      </c>
      <c r="AX75" s="4" t="s">
        <v>27</v>
      </c>
      <c r="AY75" s="3">
        <f>N75</f>
        <v>0</v>
      </c>
      <c r="AZ75" s="3">
        <f>P75</f>
        <v>0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0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0</v>
      </c>
      <c r="BM75" s="3">
        <f>AP75</f>
        <v>0</v>
      </c>
      <c r="BN75" s="8">
        <f>(LARGE(AY75:BM75,1))+(LARGE(AY75:BM75,2))+(LARGE(AY75:BM75,3))+(LARGE(AY75:BM75,4))+(LARGE(AY75:BM75,5))</f>
        <v>0</v>
      </c>
    </row>
    <row r="76" spans="1:66" ht="12">
      <c r="A76" s="4">
        <f>COUNTIF(AY76:BM76,"&gt;0")</f>
        <v>0</v>
      </c>
      <c r="B76" s="2">
        <v>24477</v>
      </c>
      <c r="C76" s="3">
        <f>DATEDIF(B76,$C$4,"Y")</f>
        <v>50</v>
      </c>
      <c r="D76" s="1" t="s">
        <v>333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11</v>
      </c>
      <c r="I76" s="1">
        <v>1</v>
      </c>
      <c r="J76" s="1">
        <f>J75+1</f>
        <v>72</v>
      </c>
      <c r="K76" s="1" t="s">
        <v>275</v>
      </c>
      <c r="L76" s="1" t="s">
        <v>430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0</v>
      </c>
      <c r="AT76" s="6">
        <f>BN76</f>
        <v>0</v>
      </c>
      <c r="AV76" s="3">
        <f>IF(AU76="*",AT76*0.05,0)</f>
        <v>0</v>
      </c>
      <c r="AW76" s="7">
        <f>AT76+AV76</f>
        <v>0</v>
      </c>
      <c r="AX76" s="4" t="s">
        <v>27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0</v>
      </c>
      <c r="BE76" s="3">
        <f>Z76</f>
        <v>0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0</v>
      </c>
    </row>
    <row r="77" spans="1:68" s="27" customFormat="1" ht="12">
      <c r="A77" s="4">
        <f>COUNTIF(AY77:BM77,"&gt;0")</f>
        <v>0</v>
      </c>
      <c r="B77" s="2">
        <v>23071</v>
      </c>
      <c r="C77" s="3">
        <f>DATEDIF(B77,$C$4,"Y")</f>
        <v>54</v>
      </c>
      <c r="D77" s="1" t="s">
        <v>333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" t="s">
        <v>213</v>
      </c>
      <c r="I77" s="1">
        <v>1</v>
      </c>
      <c r="J77" s="1">
        <f>J76+1</f>
        <v>73</v>
      </c>
      <c r="K77" s="1" t="s">
        <v>418</v>
      </c>
      <c r="L77" s="1" t="s">
        <v>419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0</v>
      </c>
      <c r="AT77" s="6">
        <f>BN77</f>
        <v>0</v>
      </c>
      <c r="AU77" s="4"/>
      <c r="AV77" s="3">
        <f>IF(AU77="*",AT77*0.05,0)</f>
        <v>0</v>
      </c>
      <c r="AW77" s="7">
        <f>AT77+AV77</f>
        <v>0</v>
      </c>
      <c r="AX77" s="4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0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0</v>
      </c>
      <c r="BO77" s="4"/>
      <c r="BP77" s="4"/>
    </row>
    <row r="78" spans="1:66" ht="12">
      <c r="A78" s="4">
        <f>COUNTIF(AY78:BM78,"&gt;0")</f>
        <v>0</v>
      </c>
      <c r="B78" s="2">
        <v>1</v>
      </c>
      <c r="C78" s="3">
        <f>DATEDIF(B78,$C$4,"Y")</f>
        <v>117</v>
      </c>
      <c r="D78" s="1" t="s">
        <v>214</v>
      </c>
      <c r="E78" s="1" t="str">
        <f>IF(C78&lt;46,"YES","NO")</f>
        <v>NO</v>
      </c>
      <c r="F78" s="1" t="str">
        <f>IF(AND(C78&gt;45,C78&lt;66),"YES","NO")</f>
        <v>NO</v>
      </c>
      <c r="G78" s="1" t="str">
        <f>IF(AND(C78&gt;65,C78&lt;100),"YES","NO")</f>
        <v>NO</v>
      </c>
      <c r="H78" s="1" t="s">
        <v>94</v>
      </c>
      <c r="I78" s="1">
        <v>3</v>
      </c>
      <c r="J78" s="1">
        <f>J77+1</f>
        <v>74</v>
      </c>
      <c r="K78" s="1" t="s">
        <v>404</v>
      </c>
      <c r="L78" s="1" t="s">
        <v>452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X78" s="3">
        <f>IF(W78="",0,(X$4*(101+(1000*LOG(W$4,10))-(1000*LOG(W78,10)))))</f>
        <v>0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0</v>
      </c>
      <c r="AT78" s="6">
        <f>BN78</f>
        <v>0</v>
      </c>
      <c r="AU78" s="4"/>
      <c r="AV78" s="3">
        <f>IF(AU78="*",AT78*0.05,0)</f>
        <v>0</v>
      </c>
      <c r="AW78" s="7">
        <f>AT78+AV78</f>
        <v>0</v>
      </c>
      <c r="AX78" s="26" t="s">
        <v>525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0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0</v>
      </c>
    </row>
    <row r="79" spans="1:66" ht="12">
      <c r="A79" s="4">
        <f>COUNTIF(AY79:BM79,"&gt;0")</f>
        <v>0</v>
      </c>
      <c r="B79" s="2">
        <v>20868</v>
      </c>
      <c r="C79" s="3">
        <f>DATEDIF(B79,$C$4,"Y")</f>
        <v>60</v>
      </c>
      <c r="D79" s="1" t="s">
        <v>214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" t="s">
        <v>213</v>
      </c>
      <c r="I79" s="1">
        <v>1</v>
      </c>
      <c r="J79" s="1">
        <f>J78+1</f>
        <v>75</v>
      </c>
      <c r="K79" s="1" t="s">
        <v>462</v>
      </c>
      <c r="L79" s="1" t="s">
        <v>150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0</v>
      </c>
      <c r="AT79" s="6">
        <f>BN79</f>
        <v>0</v>
      </c>
      <c r="AV79" s="3">
        <f>IF(AU79="*",AT79*0.05,0)</f>
        <v>0</v>
      </c>
      <c r="AW79" s="7">
        <f>AT79+AV79</f>
        <v>0</v>
      </c>
      <c r="AX79" s="4" t="s">
        <v>27</v>
      </c>
      <c r="AY79" s="3">
        <f>N79</f>
        <v>0</v>
      </c>
      <c r="AZ79" s="3">
        <f>P79</f>
        <v>0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0</v>
      </c>
      <c r="BE79" s="3">
        <f>Z79</f>
        <v>0</v>
      </c>
      <c r="BF79" s="3">
        <f>AB79</f>
        <v>0</v>
      </c>
      <c r="BG79" s="3">
        <f>AD79</f>
        <v>0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0</v>
      </c>
    </row>
    <row r="80" spans="1:66" ht="12">
      <c r="A80" s="4">
        <f>COUNTIF(AY80:BM80,"&gt;0")</f>
        <v>0</v>
      </c>
      <c r="B80" s="2">
        <v>18179</v>
      </c>
      <c r="C80" s="3">
        <f>DATEDIF(B80,$C$4,"Y")</f>
        <v>67</v>
      </c>
      <c r="D80" s="1" t="s">
        <v>50</v>
      </c>
      <c r="E80" s="1" t="str">
        <f>IF(C80&lt;46,"YES","NO")</f>
        <v>NO</v>
      </c>
      <c r="F80" s="1" t="str">
        <f>IF(AND(C80&gt;45,C80&lt;66),"YES","NO")</f>
        <v>NO</v>
      </c>
      <c r="G80" s="1" t="str">
        <f>IF(AND(C80&gt;65,C80&lt;100),"YES","NO")</f>
        <v>YES</v>
      </c>
      <c r="H80" s="1" t="s">
        <v>183</v>
      </c>
      <c r="I80" s="1">
        <v>1</v>
      </c>
      <c r="J80" s="1">
        <f>J79+1</f>
        <v>76</v>
      </c>
      <c r="K80" s="1" t="s">
        <v>131</v>
      </c>
      <c r="L80" s="1" t="s">
        <v>132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0</v>
      </c>
      <c r="AT80" s="6">
        <f>BN80</f>
        <v>0</v>
      </c>
      <c r="AV80" s="3">
        <f>IF(AU80="*",AT80*0.05,0)</f>
        <v>0</v>
      </c>
      <c r="AW80" s="7">
        <f>AT80+AV80</f>
        <v>0</v>
      </c>
      <c r="AX80" s="4" t="s">
        <v>27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0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0</v>
      </c>
    </row>
    <row r="81" spans="1:66" ht="12">
      <c r="A81" s="4">
        <f>COUNTIF(AY81:BM81,"&gt;0")</f>
        <v>0</v>
      </c>
      <c r="B81" s="2">
        <v>21614</v>
      </c>
      <c r="C81" s="3">
        <f>DATEDIF(B81,$C$4,"Y")</f>
        <v>58</v>
      </c>
      <c r="D81" s="1" t="s">
        <v>333</v>
      </c>
      <c r="E81" s="1" t="str">
        <f>IF(C81&lt;46,"YES","NO")</f>
        <v>NO</v>
      </c>
      <c r="F81" s="1" t="str">
        <f>IF(AND(C81&gt;45,C81&lt;66),"YES","NO")</f>
        <v>YES</v>
      </c>
      <c r="G81" s="1" t="str">
        <f>IF(AND(C81&gt;65,C81&lt;100),"YES","NO")</f>
        <v>NO</v>
      </c>
      <c r="H81" s="1" t="s">
        <v>11</v>
      </c>
      <c r="I81" s="1">
        <v>1</v>
      </c>
      <c r="J81" s="1">
        <f>J80+1</f>
        <v>77</v>
      </c>
      <c r="K81" s="1" t="s">
        <v>448</v>
      </c>
      <c r="L81" s="1" t="s">
        <v>100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0</v>
      </c>
      <c r="AT81" s="6">
        <f>BN81</f>
        <v>0</v>
      </c>
      <c r="AU81" s="4"/>
      <c r="AV81" s="3">
        <f>IF(AU81="*",AT81*0.05,0)</f>
        <v>0</v>
      </c>
      <c r="AW81" s="7">
        <f>AT81+AV81</f>
        <v>0</v>
      </c>
      <c r="AX81" s="4" t="s">
        <v>27</v>
      </c>
      <c r="AY81" s="3">
        <f>N81</f>
        <v>0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0</v>
      </c>
    </row>
    <row r="82" spans="1:66" ht="12">
      <c r="A82" s="4">
        <f>COUNTIF(AY82:BM82,"&gt;0")</f>
        <v>0</v>
      </c>
      <c r="B82" s="2">
        <v>35784</v>
      </c>
      <c r="C82" s="3">
        <f>DATEDIF(B82,$C$4,"Y")</f>
        <v>19</v>
      </c>
      <c r="D82" s="12" t="s">
        <v>522</v>
      </c>
      <c r="E82" s="1" t="str">
        <f>IF(C82&lt;46,"YES","NO")</f>
        <v>YES</v>
      </c>
      <c r="F82" s="1" t="str">
        <f>IF(AND(C82&gt;45,C82&lt;66),"YES","NO")</f>
        <v>NO</v>
      </c>
      <c r="G82" s="1" t="str">
        <f>IF(AND(C82&gt;65,C82&lt;100),"YES","NO")</f>
        <v>NO</v>
      </c>
      <c r="H82" s="12" t="s">
        <v>185</v>
      </c>
      <c r="I82" s="1">
        <v>2</v>
      </c>
      <c r="J82" s="1">
        <f>J81+1</f>
        <v>78</v>
      </c>
      <c r="K82" s="1" t="s">
        <v>355</v>
      </c>
      <c r="L82" s="1" t="s">
        <v>473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0</v>
      </c>
      <c r="AT82" s="6">
        <f>BN82</f>
        <v>0</v>
      </c>
      <c r="AU82" s="4"/>
      <c r="AV82" s="3">
        <f>IF(AU82="*",AT82*0.05,0)</f>
        <v>0</v>
      </c>
      <c r="AW82" s="7">
        <f>AT82+AV82</f>
        <v>0</v>
      </c>
      <c r="AX82" s="26" t="s">
        <v>27</v>
      </c>
      <c r="AY82" s="3">
        <f>N82</f>
        <v>0</v>
      </c>
      <c r="AZ82" s="3">
        <f>P82</f>
        <v>0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0</v>
      </c>
    </row>
    <row r="83" spans="1:66" ht="12">
      <c r="A83" s="4">
        <f>COUNTIF(AY83:BM83,"&gt;0")</f>
        <v>0</v>
      </c>
      <c r="B83" s="2">
        <v>1</v>
      </c>
      <c r="C83" s="3">
        <f>DATEDIF(B83,$C$4,"Y")</f>
        <v>117</v>
      </c>
      <c r="D83" s="1" t="s">
        <v>522</v>
      </c>
      <c r="E83" s="1" t="str">
        <f>IF(C83&lt;46,"YES","NO")</f>
        <v>NO</v>
      </c>
      <c r="F83" s="1" t="str">
        <f>IF(AND(C83&gt;45,C83&lt;66),"YES","NO")</f>
        <v>NO</v>
      </c>
      <c r="G83" s="1" t="str">
        <f>IF(AND(C83&gt;65,C83&lt;100),"YES","NO")</f>
        <v>NO</v>
      </c>
      <c r="H83" s="1" t="s">
        <v>546</v>
      </c>
      <c r="I83" s="1">
        <v>3</v>
      </c>
      <c r="J83" s="1">
        <f>J82+1</f>
        <v>79</v>
      </c>
      <c r="K83" s="1" t="s">
        <v>544</v>
      </c>
      <c r="L83" s="1" t="s">
        <v>545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>
        <f>IF(AQ83="",0,(AR$4*(101+(1000*LOG(AQ$4,10))-(1000*LOG(AQ83,10)))))</f>
        <v>0</v>
      </c>
      <c r="AS83" s="3">
        <f>N83+P83+R83+T83+V83+X83+Z83+AB83+AD83+AF83+AH83+AJ83+AL83+AN83+AP83</f>
        <v>0</v>
      </c>
      <c r="AT83" s="6">
        <f>BN83</f>
        <v>0</v>
      </c>
      <c r="AU83" s="4"/>
      <c r="AV83" s="3">
        <f>IF(AU83="*",AT83*0.05,0)</f>
        <v>0</v>
      </c>
      <c r="AW83" s="7">
        <f>AT83+AV83</f>
        <v>0</v>
      </c>
      <c r="AX83" s="4" t="s">
        <v>27</v>
      </c>
      <c r="AY83" s="3">
        <f>N83</f>
        <v>0</v>
      </c>
      <c r="AZ83" s="3">
        <f>P83</f>
        <v>0</v>
      </c>
      <c r="BA83" s="3">
        <f>R83</f>
        <v>0</v>
      </c>
      <c r="BB83" s="3">
        <f>T83</f>
        <v>0</v>
      </c>
      <c r="BC83" s="3">
        <f>V83</f>
        <v>0</v>
      </c>
      <c r="BD83" s="3">
        <f>X83</f>
        <v>0</v>
      </c>
      <c r="BE83" s="3">
        <f>Z83</f>
        <v>0</v>
      </c>
      <c r="BF83" s="3">
        <f>AB83</f>
        <v>0</v>
      </c>
      <c r="BG83" s="3">
        <f>AD83</f>
        <v>0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0</v>
      </c>
    </row>
    <row r="84" spans="1:66" ht="12">
      <c r="A84" s="4">
        <f>COUNTIF(AY84:BM84,"&gt;0")</f>
        <v>0</v>
      </c>
      <c r="B84" s="2">
        <v>21088</v>
      </c>
      <c r="C84" s="3">
        <f>DATEDIF(B84,$C$4,"Y")</f>
        <v>59</v>
      </c>
      <c r="D84" s="1" t="s">
        <v>214</v>
      </c>
      <c r="E84" s="1" t="str">
        <f>IF(C84&lt;46,"YES","NO")</f>
        <v>NO</v>
      </c>
      <c r="F84" s="1" t="str">
        <f>IF(AND(C84&gt;45,C84&lt;66),"YES","NO")</f>
        <v>YES</v>
      </c>
      <c r="G84" s="1" t="str">
        <f>IF(AND(C84&gt;65,C84&lt;100),"YES","NO")</f>
        <v>NO</v>
      </c>
      <c r="H84" s="1" t="s">
        <v>427</v>
      </c>
      <c r="I84" s="1">
        <v>2</v>
      </c>
      <c r="J84" s="1">
        <f>J83+1</f>
        <v>80</v>
      </c>
      <c r="K84" s="1" t="s">
        <v>76</v>
      </c>
      <c r="L84" s="1" t="s">
        <v>287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0</v>
      </c>
      <c r="AT84" s="6">
        <f>BN84</f>
        <v>0</v>
      </c>
      <c r="AU84" s="9"/>
      <c r="AV84" s="3">
        <f>IF(AU84="*",AT84*0.05,0)</f>
        <v>0</v>
      </c>
      <c r="AW84" s="7">
        <f>AT84+AV84</f>
        <v>0</v>
      </c>
      <c r="AX84" s="4" t="s">
        <v>27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0</v>
      </c>
      <c r="BD84" s="3">
        <f>X84</f>
        <v>0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0</v>
      </c>
    </row>
    <row r="85" spans="1:66" ht="12">
      <c r="A85" s="4">
        <f>COUNTIF(AY85:BM85,"&gt;0")</f>
        <v>0</v>
      </c>
      <c r="B85" s="2">
        <v>1</v>
      </c>
      <c r="C85" s="3">
        <f>DATEDIF(B85,$C$4,"Y")</f>
        <v>117</v>
      </c>
      <c r="D85" s="1" t="s">
        <v>333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NO</v>
      </c>
      <c r="H85" s="1" t="s">
        <v>94</v>
      </c>
      <c r="I85" s="1">
        <v>3</v>
      </c>
      <c r="J85" s="1">
        <f>J84+1</f>
        <v>81</v>
      </c>
      <c r="K85" s="1" t="s">
        <v>552</v>
      </c>
      <c r="L85" s="1" t="s">
        <v>453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0</v>
      </c>
      <c r="AT85" s="6">
        <f>BN85</f>
        <v>0</v>
      </c>
      <c r="AU85" s="4"/>
      <c r="AV85" s="3">
        <f>IF(AU85="*",AT85*0.05,0)</f>
        <v>0</v>
      </c>
      <c r="AW85" s="7">
        <f>AT85+AV85</f>
        <v>0</v>
      </c>
      <c r="AX85" s="26" t="s">
        <v>525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0</v>
      </c>
    </row>
    <row r="86" spans="1:66" ht="12">
      <c r="A86" s="4">
        <f>COUNTIF(AY86:BM86,"&gt;0")</f>
        <v>0</v>
      </c>
      <c r="B86" s="2">
        <v>22903</v>
      </c>
      <c r="C86" s="3">
        <f>DATEDIF(B86,$C$4,"Y")</f>
        <v>54</v>
      </c>
      <c r="D86" s="12" t="s">
        <v>522</v>
      </c>
      <c r="E86" s="1" t="str">
        <f>IF(C86&lt;46,"YES","NO")</f>
        <v>NO</v>
      </c>
      <c r="F86" s="1" t="str">
        <f>IF(AND(C86&gt;45,C86&lt;66),"YES","NO")</f>
        <v>YES</v>
      </c>
      <c r="G86" s="1" t="str">
        <f>IF(AND(C86&gt;65,C86&lt;100),"YES","NO")</f>
        <v>NO</v>
      </c>
      <c r="H86" s="12" t="s">
        <v>260</v>
      </c>
      <c r="I86" s="1">
        <v>1</v>
      </c>
      <c r="J86" s="1">
        <f>J85+1</f>
        <v>82</v>
      </c>
      <c r="K86" s="1" t="s">
        <v>284</v>
      </c>
      <c r="L86" s="1" t="s">
        <v>422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0</v>
      </c>
      <c r="AT86" s="6">
        <f>BN86</f>
        <v>0</v>
      </c>
      <c r="AU86" s="4"/>
      <c r="AV86" s="3">
        <f>IF(AU86="*",AT86*0.05,0)</f>
        <v>0</v>
      </c>
      <c r="AW86" s="7">
        <f>AT86+AV86</f>
        <v>0</v>
      </c>
      <c r="AX86" s="26" t="s">
        <v>27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0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0</v>
      </c>
    </row>
    <row r="87" spans="1:66" ht="12">
      <c r="A87" s="4">
        <f>COUNTIF(AY87:BM87,"&gt;0")</f>
        <v>0</v>
      </c>
      <c r="B87" s="2">
        <v>23075</v>
      </c>
      <c r="C87" s="3">
        <f>DATEDIF(B87,$C$4,"Y")</f>
        <v>54</v>
      </c>
      <c r="D87" s="1" t="s">
        <v>333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11</v>
      </c>
      <c r="I87" s="1">
        <v>1</v>
      </c>
      <c r="J87" s="1">
        <f>J86+1</f>
        <v>83</v>
      </c>
      <c r="K87" s="1" t="s">
        <v>335</v>
      </c>
      <c r="L87" s="1" t="s">
        <v>381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0</v>
      </c>
      <c r="AT87" s="6">
        <f>BN87</f>
        <v>0</v>
      </c>
      <c r="AU87" s="4"/>
      <c r="AV87" s="3">
        <f>IF(AU87="*",AT87*0.05,0)</f>
        <v>0</v>
      </c>
      <c r="AW87" s="7">
        <f>AT87+AV87</f>
        <v>0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0</v>
      </c>
    </row>
    <row r="88" spans="1:66" ht="12">
      <c r="A88" s="4">
        <f>COUNTIF(AY88:BM88,"&gt;0")</f>
        <v>0</v>
      </c>
      <c r="B88" s="2">
        <v>20133</v>
      </c>
      <c r="C88" s="3">
        <f>DATEDIF(B88,$C$4,"Y")</f>
        <v>62</v>
      </c>
      <c r="D88" s="1" t="s">
        <v>333</v>
      </c>
      <c r="E88" s="1" t="str">
        <f>IF(C88&lt;46,"YES","NO")</f>
        <v>NO</v>
      </c>
      <c r="F88" s="1" t="str">
        <f>IF(AND(C88&gt;45,C88&lt;66),"YES","NO")</f>
        <v>YES</v>
      </c>
      <c r="G88" s="1" t="str">
        <f>IF(AND(C88&gt;65,C88&lt;100),"YES","NO")</f>
        <v>NO</v>
      </c>
      <c r="H88" s="1" t="s">
        <v>332</v>
      </c>
      <c r="I88" s="1">
        <v>2</v>
      </c>
      <c r="J88" s="1">
        <f>J87+1</f>
        <v>84</v>
      </c>
      <c r="K88" s="1" t="s">
        <v>330</v>
      </c>
      <c r="L88" s="1" t="s">
        <v>406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X88" s="3">
        <f>IF(W88="",0,(X$4*(101+(1000*LOG(W$4,10))-(1000*LOG(W88,10)))))</f>
        <v>0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/>
      <c r="AR88" s="3">
        <f>IF(AQ88="",0,(AR$4*(101+(1000*LOG(AQ$4,10))-(1000*LOG(AQ88,10)))))</f>
        <v>0</v>
      </c>
      <c r="AS88" s="3">
        <f>N88+P88+R88+T88+V88+X88+Z88+AB88+AD88+AF88+AH88+AJ88+AL88+AN88+AP88</f>
        <v>0</v>
      </c>
      <c r="AT88" s="6">
        <f>BN88</f>
        <v>0</v>
      </c>
      <c r="AU88" s="9"/>
      <c r="AV88" s="3">
        <f>IF(AU88="*",AT88*0.05,0)</f>
        <v>0</v>
      </c>
      <c r="AW88" s="7">
        <f>AT88+AV88</f>
        <v>0</v>
      </c>
      <c r="AX88" s="4" t="s">
        <v>27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0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0</v>
      </c>
      <c r="BM88" s="3">
        <f>AP88</f>
        <v>0</v>
      </c>
      <c r="BN88" s="8">
        <f>(LARGE(AY88:BM88,1))+(LARGE(AY88:BM88,2))+(LARGE(AY88:BM88,3))+(LARGE(AY88:BM88,4))+(LARGE(AY88:BM88,5))</f>
        <v>0</v>
      </c>
    </row>
    <row r="89" spans="1:66" ht="12">
      <c r="A89" s="4">
        <f>COUNTIF(AY89:BM89,"&gt;0")</f>
        <v>0</v>
      </c>
      <c r="B89" s="2">
        <v>22428</v>
      </c>
      <c r="C89" s="3">
        <f>DATEDIF(B89,$C$4,"Y")</f>
        <v>55</v>
      </c>
      <c r="D89" s="1" t="s">
        <v>333</v>
      </c>
      <c r="E89" s="1" t="str">
        <f>IF(C89&lt;46,"YES","NO")</f>
        <v>NO</v>
      </c>
      <c r="F89" s="1" t="str">
        <f>IF(AND(C89&gt;45,C89&lt;66),"YES","NO")</f>
        <v>YES</v>
      </c>
      <c r="G89" s="1" t="str">
        <f>IF(AND(C89&gt;65,C89&lt;100),"YES","NO")</f>
        <v>NO</v>
      </c>
      <c r="H89" s="1" t="s">
        <v>213</v>
      </c>
      <c r="I89" s="1">
        <v>1</v>
      </c>
      <c r="J89" s="1">
        <f>J88+1</f>
        <v>85</v>
      </c>
      <c r="K89" s="1" t="s">
        <v>142</v>
      </c>
      <c r="L89" s="1" t="s">
        <v>143</v>
      </c>
      <c r="N89" s="3">
        <f>IF(M89="",0,(N$4*(101+(1000*LOG(M$4,10))-(1000*LOG(M89,10)))))</f>
        <v>0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0</v>
      </c>
      <c r="AT89" s="6">
        <f>BN89</f>
        <v>0</v>
      </c>
      <c r="AU89" s="4"/>
      <c r="AV89" s="3">
        <f>IF(AU89="*",AT89*0.05,0)</f>
        <v>0</v>
      </c>
      <c r="AW89" s="7">
        <f>AT89+AV89</f>
        <v>0</v>
      </c>
      <c r="AX89" s="4" t="s">
        <v>27</v>
      </c>
      <c r="AY89" s="3">
        <f>N89</f>
        <v>0</v>
      </c>
      <c r="AZ89" s="3">
        <f>P89</f>
        <v>0</v>
      </c>
      <c r="BA89" s="3">
        <f>R89</f>
        <v>0</v>
      </c>
      <c r="BB89" s="3">
        <f>T89</f>
        <v>0</v>
      </c>
      <c r="BC89" s="3">
        <f>V89</f>
        <v>0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0</v>
      </c>
    </row>
    <row r="90" spans="1:66" ht="12">
      <c r="A90" s="4">
        <f>COUNTIF(AY90:BM90,"&gt;0")</f>
        <v>0</v>
      </c>
      <c r="B90" s="2">
        <v>20947</v>
      </c>
      <c r="C90" s="3">
        <f>DATEDIF(B90,$C$4,"Y")</f>
        <v>60</v>
      </c>
      <c r="D90" s="1" t="s">
        <v>333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11</v>
      </c>
      <c r="I90" s="1">
        <v>1</v>
      </c>
      <c r="J90" s="1">
        <f>J89+1</f>
        <v>86</v>
      </c>
      <c r="K90" s="1" t="s">
        <v>215</v>
      </c>
      <c r="L90" s="1" t="s">
        <v>371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0</v>
      </c>
      <c r="AT90" s="6">
        <f>BN90</f>
        <v>0</v>
      </c>
      <c r="AU90" s="9"/>
      <c r="AV90" s="3">
        <f>IF(AU90="*",AT90*0.05,0)</f>
        <v>0</v>
      </c>
      <c r="AW90" s="7">
        <f>AT90+AV90</f>
        <v>0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0</v>
      </c>
    </row>
    <row r="91" spans="1:66" ht="12">
      <c r="A91" s="4">
        <f>COUNTIF(AY91:BM91,"&gt;0")</f>
        <v>0</v>
      </c>
      <c r="B91" s="2">
        <v>21166</v>
      </c>
      <c r="C91" s="3">
        <f>DATEDIF(B91,$C$4,"Y")</f>
        <v>59</v>
      </c>
      <c r="D91" s="1" t="s">
        <v>360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" t="s">
        <v>183</v>
      </c>
      <c r="I91" s="1">
        <v>1</v>
      </c>
      <c r="J91" s="1">
        <f>J90+1</f>
        <v>87</v>
      </c>
      <c r="K91" s="1" t="s">
        <v>435</v>
      </c>
      <c r="L91" s="1" t="s">
        <v>436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0</v>
      </c>
      <c r="AT91" s="6">
        <f>BN91</f>
        <v>0</v>
      </c>
      <c r="AV91" s="3">
        <f>IF(AU91="*",AT91*0.05,0)</f>
        <v>0</v>
      </c>
      <c r="AW91" s="7">
        <f>AT91+AV91</f>
        <v>0</v>
      </c>
      <c r="AX91" s="4" t="s">
        <v>27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0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0</v>
      </c>
    </row>
    <row r="92" spans="1:66" ht="12">
      <c r="A92" s="4">
        <f>COUNTIF(AY92:BM92,"&gt;0")</f>
        <v>0</v>
      </c>
      <c r="B92" s="2">
        <v>1</v>
      </c>
      <c r="C92" s="3">
        <f>DATEDIF(B92,$C$4,"Y")</f>
        <v>117</v>
      </c>
      <c r="D92" s="1" t="s">
        <v>522</v>
      </c>
      <c r="E92" s="1" t="str">
        <f>IF(C92&lt;46,"YES","NO")</f>
        <v>NO</v>
      </c>
      <c r="F92" s="1" t="str">
        <f>IF(AND(C92&gt;45,C92&lt;66),"YES","NO")</f>
        <v>NO</v>
      </c>
      <c r="G92" s="1" t="str">
        <f>IF(AND(C92&gt;65,C92&lt;100),"YES","NO")</f>
        <v>NO</v>
      </c>
      <c r="H92" s="1" t="s">
        <v>546</v>
      </c>
      <c r="I92" s="1">
        <v>3</v>
      </c>
      <c r="J92" s="1">
        <f>J91+1</f>
        <v>88</v>
      </c>
      <c r="K92" s="1" t="s">
        <v>547</v>
      </c>
      <c r="L92" s="1" t="s">
        <v>548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/>
      <c r="AR92" s="3">
        <f>IF(AQ92="",0,(AR$4*(101+(1000*LOG(AQ$4,10))-(1000*LOG(AQ92,10)))))</f>
        <v>0</v>
      </c>
      <c r="AS92" s="3">
        <f>N92+P92+R92+T92+V92+X92+Z92+AB92+AD92+AF92+AH92+AJ92+AL92+AN92+AP92</f>
        <v>0</v>
      </c>
      <c r="AT92" s="6">
        <f>BN92</f>
        <v>0</v>
      </c>
      <c r="AU92" s="4"/>
      <c r="AV92" s="3">
        <f>IF(AU92="*",AT92*0.05,0)</f>
        <v>0</v>
      </c>
      <c r="AW92" s="7">
        <f>AT92+AV92</f>
        <v>0</v>
      </c>
      <c r="AX92" s="4" t="s">
        <v>27</v>
      </c>
      <c r="AY92" s="3">
        <f>N92</f>
        <v>0</v>
      </c>
      <c r="AZ92" s="3">
        <f>P92</f>
        <v>0</v>
      </c>
      <c r="BA92" s="3">
        <f>R92</f>
        <v>0</v>
      </c>
      <c r="BB92" s="3">
        <f>T92</f>
        <v>0</v>
      </c>
      <c r="BC92" s="3">
        <f>V92</f>
        <v>0</v>
      </c>
      <c r="BD92" s="3">
        <f>X92</f>
        <v>0</v>
      </c>
      <c r="BE92" s="3">
        <f>Z92</f>
        <v>0</v>
      </c>
      <c r="BF92" s="3">
        <f>AB92</f>
        <v>0</v>
      </c>
      <c r="BG92" s="3">
        <f>AD92</f>
        <v>0</v>
      </c>
      <c r="BH92" s="3">
        <f>AF92</f>
        <v>0</v>
      </c>
      <c r="BI92" s="3">
        <f>AH92</f>
        <v>0</v>
      </c>
      <c r="BJ92" s="3">
        <f>AJ92</f>
        <v>0</v>
      </c>
      <c r="BK92" s="3">
        <f>AL92</f>
        <v>0</v>
      </c>
      <c r="BL92" s="3">
        <f>AN92</f>
        <v>0</v>
      </c>
      <c r="BM92" s="3">
        <f>AP92</f>
        <v>0</v>
      </c>
      <c r="BN92" s="8">
        <f>(LARGE(AY92:BM92,1))+(LARGE(AY92:BM92,2))+(LARGE(AY92:BM92,3))+(LARGE(AY92:BM92,4))+(LARGE(AY92:BM92,5))</f>
        <v>0</v>
      </c>
    </row>
    <row r="93" spans="1:66" ht="12">
      <c r="A93" s="4">
        <f>COUNTIF(AY93:BM93,"&gt;0")</f>
        <v>0</v>
      </c>
      <c r="B93" s="2">
        <v>1</v>
      </c>
      <c r="C93" s="3">
        <f>DATEDIF(B93,$C$4,"Y")</f>
        <v>117</v>
      </c>
      <c r="D93" s="1" t="s">
        <v>333</v>
      </c>
      <c r="E93" s="1" t="str">
        <f>IF(C93&lt;46,"YES","NO")</f>
        <v>NO</v>
      </c>
      <c r="F93" s="1" t="str">
        <f>IF(AND(C93&gt;45,C93&lt;66),"YES","NO")</f>
        <v>NO</v>
      </c>
      <c r="G93" s="1" t="str">
        <f>IF(AND(C93&gt;65,C93&lt;100),"YES","NO")</f>
        <v>NO</v>
      </c>
      <c r="H93" s="1" t="s">
        <v>94</v>
      </c>
      <c r="I93" s="1">
        <v>3</v>
      </c>
      <c r="J93" s="1">
        <f>J92+1</f>
        <v>89</v>
      </c>
      <c r="K93" s="1" t="s">
        <v>290</v>
      </c>
      <c r="L93" s="1" t="s">
        <v>95</v>
      </c>
      <c r="N93" s="3">
        <f>IF(M93="",0,(N$4*(101+(1000*LOG(M$4,10))-(1000*LOG(M93,10)))))</f>
        <v>0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0</v>
      </c>
      <c r="AT93" s="6">
        <f>BN93</f>
        <v>0</v>
      </c>
      <c r="AU93" s="4"/>
      <c r="AV93" s="3">
        <f>IF(AU93="*",AT93*0.05,0)</f>
        <v>0</v>
      </c>
      <c r="AW93" s="7">
        <f>AT93+AV93</f>
        <v>0</v>
      </c>
      <c r="AX93" s="36" t="s">
        <v>525</v>
      </c>
      <c r="AY93" s="3">
        <f>N93</f>
        <v>0</v>
      </c>
      <c r="AZ93" s="3">
        <f>P93</f>
        <v>0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0</v>
      </c>
    </row>
    <row r="94" spans="1:66" ht="12">
      <c r="A94" s="4">
        <f>COUNTIF(AY94:BM94,"&gt;0")</f>
        <v>0</v>
      </c>
      <c r="B94" s="2">
        <v>1</v>
      </c>
      <c r="C94" s="3">
        <f>DATEDIF(B94,$C$4,"Y")</f>
        <v>117</v>
      </c>
      <c r="D94" s="1" t="s">
        <v>469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NO</v>
      </c>
      <c r="H94" s="1" t="s">
        <v>428</v>
      </c>
      <c r="I94" s="1">
        <v>2</v>
      </c>
      <c r="J94" s="1">
        <f>J93+1</f>
        <v>90</v>
      </c>
      <c r="K94" s="1" t="s">
        <v>156</v>
      </c>
      <c r="L94" s="1" t="s">
        <v>286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0</v>
      </c>
      <c r="AT94" s="6">
        <f>BN94</f>
        <v>0</v>
      </c>
      <c r="AU94" s="9"/>
      <c r="AV94" s="3">
        <f>IF(AU94="*",AT94*0.05,0)</f>
        <v>0</v>
      </c>
      <c r="AW94" s="7">
        <f>AT94+AV94</f>
        <v>0</v>
      </c>
      <c r="AX94" s="4" t="s">
        <v>27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0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0</v>
      </c>
    </row>
    <row r="95" spans="1:66" ht="12">
      <c r="A95" s="4">
        <f>COUNTIF(AY95:BM95,"&gt;0")</f>
        <v>0</v>
      </c>
      <c r="B95" s="2">
        <v>1</v>
      </c>
      <c r="C95" s="3">
        <f>DATEDIF(B95,$C$4,"Y")</f>
        <v>117</v>
      </c>
      <c r="D95" s="12" t="s">
        <v>522</v>
      </c>
      <c r="E95" s="1" t="str">
        <f>IF(C95&lt;46,"YES","NO")</f>
        <v>NO</v>
      </c>
      <c r="F95" s="1" t="str">
        <f>IF(AND(C95&gt;45,C95&lt;66),"YES","NO")</f>
        <v>NO</v>
      </c>
      <c r="G95" s="1" t="str">
        <f>IF(AND(C95&gt;65,C95&lt;100),"YES","NO")</f>
        <v>NO</v>
      </c>
      <c r="J95" s="1">
        <f>J94+1</f>
        <v>91</v>
      </c>
      <c r="K95" s="1" t="s">
        <v>44</v>
      </c>
      <c r="L95" s="1" t="s">
        <v>526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T95" s="3">
        <f>IF(S95="",0,(T$4*(101+(1000*LOG(S$4,10))-(1000*LOG(S95,10)))))</f>
        <v>0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D95" s="3">
        <f>IF(AC95="",0,(AD$4*(101+(1000*LOG(AC$4,10))-(1000*LOG(AC95,10)))))</f>
        <v>0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>
        <f>IF(AQ95="",0,(AR$4*(101+(1000*LOG(AQ$4,10))-(1000*LOG(AQ95,10)))))</f>
        <v>0</v>
      </c>
      <c r="AS95" s="3">
        <f>N95+P95+R95+T95+V95+X95+Z95+AB95+AD95+AF95+AH95+AJ95+AL95+AN95+AP95</f>
        <v>0</v>
      </c>
      <c r="AT95" s="6">
        <f>BN95</f>
        <v>0</v>
      </c>
      <c r="AU95" s="4"/>
      <c r="AV95" s="3">
        <f>IF(AU95="*",AT95*0.05,0)</f>
        <v>0</v>
      </c>
      <c r="AW95" s="7">
        <f>AT95+AV95</f>
        <v>0</v>
      </c>
      <c r="AX95" s="26" t="s">
        <v>525</v>
      </c>
      <c r="AY95" s="3">
        <f>N95</f>
        <v>0</v>
      </c>
      <c r="AZ95" s="3">
        <f>P95</f>
        <v>0</v>
      </c>
      <c r="BA95" s="3">
        <f>R95</f>
        <v>0</v>
      </c>
      <c r="BB95" s="3">
        <f>T95</f>
        <v>0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0</v>
      </c>
      <c r="BG95" s="3">
        <f>AD95</f>
        <v>0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0</v>
      </c>
    </row>
    <row r="96" spans="1:66" ht="12">
      <c r="A96" s="4">
        <f>COUNTIF(AY96:BM96,"&gt;0")</f>
        <v>0</v>
      </c>
      <c r="B96" s="2">
        <v>20415</v>
      </c>
      <c r="C96" s="3">
        <f>DATEDIF(B96,$C$4,"Y")</f>
        <v>61</v>
      </c>
      <c r="D96" s="1" t="s">
        <v>333</v>
      </c>
      <c r="E96" s="1" t="str">
        <f>IF(C96&lt;46,"YES","NO")</f>
        <v>NO</v>
      </c>
      <c r="F96" s="1" t="str">
        <f>IF(AND(C96&gt;45,C96&lt;66),"YES","NO")</f>
        <v>YES</v>
      </c>
      <c r="G96" s="1" t="str">
        <f>IF(AND(C96&gt;65,C96&lt;100),"YES","NO")</f>
        <v>NO</v>
      </c>
      <c r="H96" s="1" t="s">
        <v>429</v>
      </c>
      <c r="I96" s="1">
        <v>2</v>
      </c>
      <c r="J96" s="1">
        <f>J95+1</f>
        <v>92</v>
      </c>
      <c r="K96" s="1" t="s">
        <v>340</v>
      </c>
      <c r="L96" s="1" t="s">
        <v>345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0</v>
      </c>
      <c r="AT96" s="6">
        <f>BN96</f>
        <v>0</v>
      </c>
      <c r="AU96" s="9"/>
      <c r="AV96" s="3">
        <f>IF(AU96="*",AT96*0.05,0)</f>
        <v>0</v>
      </c>
      <c r="AW96" s="7">
        <f>AT96+AV96</f>
        <v>0</v>
      </c>
      <c r="AX96" s="4" t="s">
        <v>27</v>
      </c>
      <c r="AY96" s="3">
        <f>N96</f>
        <v>0</v>
      </c>
      <c r="AZ96" s="3">
        <f>P96</f>
        <v>0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0</v>
      </c>
      <c r="BH96" s="3">
        <f>AF96</f>
        <v>0</v>
      </c>
      <c r="BI96" s="3">
        <f>AH96</f>
        <v>0</v>
      </c>
      <c r="BJ96" s="3">
        <f>AJ96</f>
        <v>0</v>
      </c>
      <c r="BK96" s="3">
        <f>AL96</f>
        <v>0</v>
      </c>
      <c r="BL96" s="3">
        <f>AN96</f>
        <v>0</v>
      </c>
      <c r="BM96" s="3">
        <f>AP96</f>
        <v>0</v>
      </c>
      <c r="BN96" s="8">
        <f>(LARGE(AY96:BM96,1))+(LARGE(AY96:BM96,2))+(LARGE(AY96:BM96,3))+(LARGE(AY96:BM96,4))+(LARGE(AY96:BM96,5))</f>
        <v>0</v>
      </c>
    </row>
    <row r="97" spans="1:66" ht="12">
      <c r="A97" s="4">
        <f>COUNTIF(AY97:BM97,"&gt;0")</f>
        <v>0</v>
      </c>
      <c r="B97" s="2">
        <v>1</v>
      </c>
      <c r="C97" s="3">
        <f>DATEDIF(B97,$C$4,"Y")</f>
        <v>117</v>
      </c>
      <c r="D97" s="1" t="s">
        <v>333</v>
      </c>
      <c r="E97" s="1" t="str">
        <f>IF(C97&lt;46,"YES","NO")</f>
        <v>NO</v>
      </c>
      <c r="F97" s="1" t="str">
        <f>IF(AND(C97&gt;45,C97&lt;66),"YES","NO")</f>
        <v>NO</v>
      </c>
      <c r="G97" s="1" t="str">
        <f>IF(AND(C97&gt;65,C97&lt;100),"YES","NO")</f>
        <v>NO</v>
      </c>
      <c r="J97" s="1">
        <f>J96+1</f>
        <v>93</v>
      </c>
      <c r="K97" s="1" t="s">
        <v>349</v>
      </c>
      <c r="L97" s="1" t="s">
        <v>350</v>
      </c>
      <c r="N97" s="3">
        <f>IF(M97="",0,(N$4*(101+(1000*LOG(M$4,10))-(1000*LOG(M97,10)))))</f>
        <v>0</v>
      </c>
      <c r="P97" s="3">
        <f>IF(O97="",0,(P$4*(101+(1000*LOG(O$4,10))-(1000*LOG(O97,10)))))</f>
        <v>0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0</v>
      </c>
      <c r="AT97" s="6">
        <f>BN97</f>
        <v>0</v>
      </c>
      <c r="AU97" s="4"/>
      <c r="AV97" s="3">
        <f>IF(AU97="*",AT97*0.05,0)</f>
        <v>0</v>
      </c>
      <c r="AW97" s="7">
        <f>AT97+AV97</f>
        <v>0</v>
      </c>
      <c r="AX97" s="4" t="s">
        <v>27</v>
      </c>
      <c r="AY97" s="3">
        <f>N97</f>
        <v>0</v>
      </c>
      <c r="AZ97" s="3">
        <f>P97</f>
        <v>0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0</v>
      </c>
    </row>
    <row r="98" spans="1:66" ht="12">
      <c r="A98" s="4">
        <f>COUNTIF(AY98:BM98,"&gt;0")</f>
        <v>0</v>
      </c>
      <c r="B98" s="2">
        <v>22903</v>
      </c>
      <c r="C98" s="3">
        <f>DATEDIF(B98,$C$4,"Y")</f>
        <v>54</v>
      </c>
      <c r="D98" s="12" t="s">
        <v>522</v>
      </c>
      <c r="E98" s="1" t="str">
        <f>IF(C98&lt;46,"YES","NO")</f>
        <v>NO</v>
      </c>
      <c r="F98" s="1" t="str">
        <f>IF(AND(C98&gt;45,C98&lt;66),"YES","NO")</f>
        <v>YES</v>
      </c>
      <c r="G98" s="1" t="str">
        <f>IF(AND(C98&gt;65,C98&lt;100),"YES","NO")</f>
        <v>NO</v>
      </c>
      <c r="H98" s="1" t="s">
        <v>213</v>
      </c>
      <c r="I98" s="1">
        <v>1</v>
      </c>
      <c r="J98" s="1">
        <f>J97+1</f>
        <v>94</v>
      </c>
      <c r="K98" s="1" t="s">
        <v>40</v>
      </c>
      <c r="L98" s="1" t="s">
        <v>408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0</v>
      </c>
      <c r="AT98" s="6">
        <f>BN98</f>
        <v>0</v>
      </c>
      <c r="AV98" s="3">
        <f>IF(AU98="*",AT98*0.05,0)</f>
        <v>0</v>
      </c>
      <c r="AW98" s="7">
        <f>AT98+AV98</f>
        <v>0</v>
      </c>
      <c r="AX98" s="26" t="s">
        <v>27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0</v>
      </c>
    </row>
    <row r="99" spans="1:66" ht="12">
      <c r="A99" s="4">
        <f>COUNTIF(AY99:BM99,"&gt;0")</f>
        <v>0</v>
      </c>
      <c r="B99" s="2">
        <v>1</v>
      </c>
      <c r="C99" s="3">
        <f>DATEDIF(B99,$C$4,"Y")</f>
        <v>117</v>
      </c>
      <c r="D99" s="1" t="s">
        <v>302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NO</v>
      </c>
      <c r="H99" s="1" t="s">
        <v>94</v>
      </c>
      <c r="I99" s="1">
        <v>3</v>
      </c>
      <c r="J99" s="1">
        <f>J98+1</f>
        <v>95</v>
      </c>
      <c r="K99" s="1" t="s">
        <v>66</v>
      </c>
      <c r="L99" s="1" t="s">
        <v>65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0</v>
      </c>
      <c r="AT99" s="6">
        <f>BN99</f>
        <v>0</v>
      </c>
      <c r="AU99" s="4"/>
      <c r="AV99" s="3">
        <f>IF(AU99="*",AT99*0.05,0)</f>
        <v>0</v>
      </c>
      <c r="AW99" s="7">
        <f>AT99+AV99</f>
        <v>0</v>
      </c>
      <c r="AX99" s="26" t="s">
        <v>525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0</v>
      </c>
    </row>
    <row r="100" spans="1:66" ht="12">
      <c r="A100" s="4">
        <f>COUNTIF(AY100:BM100,"&gt;0")</f>
        <v>0</v>
      </c>
      <c r="B100" s="2">
        <v>1</v>
      </c>
      <c r="C100" s="3">
        <f>DATEDIF(B100,$C$4,"Y")</f>
        <v>117</v>
      </c>
      <c r="D100" s="1" t="s">
        <v>522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NO</v>
      </c>
      <c r="H100" s="1" t="s">
        <v>546</v>
      </c>
      <c r="I100" s="1">
        <v>3</v>
      </c>
      <c r="J100" s="1">
        <f>J99+1</f>
        <v>96</v>
      </c>
      <c r="K100" s="1" t="s">
        <v>549</v>
      </c>
      <c r="L100" s="1" t="s">
        <v>548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0</v>
      </c>
      <c r="AT100" s="6">
        <f>BN100</f>
        <v>0</v>
      </c>
      <c r="AU100" s="4"/>
      <c r="AV100" s="3">
        <f>IF(AU100="*",AT100*0.05,0)</f>
        <v>0</v>
      </c>
      <c r="AW100" s="7">
        <f>AT100+AV100</f>
        <v>0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0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0</v>
      </c>
    </row>
    <row r="101" spans="1:66" ht="12">
      <c r="A101" s="4">
        <f>COUNTIF(AY101:BM101,"&gt;0")</f>
        <v>0</v>
      </c>
      <c r="B101" s="2">
        <v>23287</v>
      </c>
      <c r="C101" s="3">
        <f>DATEDIF(B101,$C$4,"Y")</f>
        <v>53</v>
      </c>
      <c r="D101" s="12" t="s">
        <v>522</v>
      </c>
      <c r="E101" s="1" t="str">
        <f>IF(C101&lt;46,"YES","NO")</f>
        <v>NO</v>
      </c>
      <c r="F101" s="1" t="str">
        <f>IF(AND(C101&gt;45,C101&lt;66),"YES","NO")</f>
        <v>YES</v>
      </c>
      <c r="G101" s="1" t="str">
        <f>IF(AND(C101&gt;65,C101&lt;100),"YES","NO")</f>
        <v>NO</v>
      </c>
      <c r="H101" s="1" t="s">
        <v>494</v>
      </c>
      <c r="I101" s="1">
        <v>2</v>
      </c>
      <c r="J101" s="1">
        <f>J100+1</f>
        <v>97</v>
      </c>
      <c r="K101" s="1" t="s">
        <v>46</v>
      </c>
      <c r="L101" s="1" t="s">
        <v>80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0</v>
      </c>
      <c r="AT101" s="6">
        <f>BN101</f>
        <v>0</v>
      </c>
      <c r="AU101" s="9"/>
      <c r="AV101" s="3">
        <f>IF(AU101="*",AT101*0.05,0)</f>
        <v>0</v>
      </c>
      <c r="AW101" s="7">
        <f>AT101+AV101</f>
        <v>0</v>
      </c>
      <c r="AX101" s="26" t="s">
        <v>27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0</v>
      </c>
    </row>
    <row r="102" spans="1:66" ht="12">
      <c r="A102" s="4">
        <f>COUNTIF(AY102:BM102,"&gt;0")</f>
        <v>0</v>
      </c>
      <c r="B102" s="2">
        <v>1</v>
      </c>
      <c r="C102" s="3">
        <f>DATEDIF(B102,$C$4,"Y")</f>
        <v>117</v>
      </c>
      <c r="D102" s="1" t="s">
        <v>302</v>
      </c>
      <c r="E102" s="1" t="str">
        <f>IF(C102&lt;46,"YES","NO")</f>
        <v>NO</v>
      </c>
      <c r="F102" s="1" t="str">
        <f>IF(AND(C102&gt;45,C102&lt;66),"YES","NO")</f>
        <v>NO</v>
      </c>
      <c r="G102" s="1" t="str">
        <f>IF(AND(C102&gt;65,C102&lt;100),"YES","NO")</f>
        <v>NO</v>
      </c>
      <c r="H102" s="1" t="s">
        <v>94</v>
      </c>
      <c r="I102" s="1">
        <v>3</v>
      </c>
      <c r="J102" s="1">
        <f>J101+1</f>
        <v>98</v>
      </c>
      <c r="K102" s="1" t="s">
        <v>481</v>
      </c>
      <c r="L102" s="1" t="s">
        <v>482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>
        <f>IF(AQ102="",0,(AR$4*(101+(1000*LOG(AQ$4,10))-(1000*LOG(AQ102,10)))))</f>
        <v>0</v>
      </c>
      <c r="AS102" s="3">
        <f>N102+P102+R102+T102+V102+X102+Z102+AB102+AD102+AF102+AH102+AJ102+AL102+AN102+AP102</f>
        <v>0</v>
      </c>
      <c r="AT102" s="6">
        <f>BN102</f>
        <v>0</v>
      </c>
      <c r="AU102" s="4"/>
      <c r="AV102" s="3">
        <f>IF(AU102="*",AT102*0.05,0)</f>
        <v>0</v>
      </c>
      <c r="AW102" s="7">
        <f>AT102+AV102</f>
        <v>0</v>
      </c>
      <c r="AX102" s="26" t="s">
        <v>525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0</v>
      </c>
    </row>
    <row r="103" spans="1:66" ht="12">
      <c r="A103" s="4">
        <f>COUNTIF(AY103:BM103,"&gt;0")</f>
        <v>0</v>
      </c>
      <c r="B103" s="2">
        <v>1</v>
      </c>
      <c r="C103" s="3">
        <f>DATEDIF(B103,$C$4,"Y")</f>
        <v>117</v>
      </c>
      <c r="D103" s="1" t="s">
        <v>50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NO</v>
      </c>
      <c r="H103" s="1" t="s">
        <v>94</v>
      </c>
      <c r="I103" s="1">
        <v>3</v>
      </c>
      <c r="J103" s="1">
        <f>J102+1</f>
        <v>99</v>
      </c>
      <c r="K103" s="1" t="s">
        <v>589</v>
      </c>
      <c r="L103" s="1" t="s">
        <v>590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>
        <f>IF(AQ103="",0,(AR$4*(101+(1000*LOG(AQ$4,10))-(1000*LOG(AQ103,10)))))</f>
        <v>0</v>
      </c>
      <c r="AS103" s="3">
        <f>N103+P103+R103+T103+V103+X103+Z103+AB103+AD103+AF103+AH103+AJ103+AL103+AN103+AP103</f>
        <v>0</v>
      </c>
      <c r="AT103" s="6">
        <f>BN103</f>
        <v>0</v>
      </c>
      <c r="AU103" s="4"/>
      <c r="AV103" s="3">
        <f>IF(AU103="*",AT103*0.05,0)</f>
        <v>0</v>
      </c>
      <c r="AW103" s="7">
        <f>AT103+AV103</f>
        <v>0</v>
      </c>
      <c r="AX103" s="26" t="s">
        <v>525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0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0</v>
      </c>
    </row>
    <row r="104" spans="1:66" ht="12">
      <c r="A104" s="4">
        <f>COUNTIF(AY104:BM104,"&gt;0")</f>
        <v>0</v>
      </c>
      <c r="B104" s="2">
        <v>25602</v>
      </c>
      <c r="C104" s="3">
        <f>DATEDIF(B104,$C$4,"Y")</f>
        <v>47</v>
      </c>
      <c r="D104" s="12" t="s">
        <v>522</v>
      </c>
      <c r="E104" s="1" t="str">
        <f>IF(C104&lt;46,"YES","NO")</f>
        <v>NO</v>
      </c>
      <c r="F104" s="1" t="str">
        <f>IF(AND(C104&gt;45,C104&lt;66),"YES","NO")</f>
        <v>YES</v>
      </c>
      <c r="G104" s="1" t="str">
        <f>IF(AND(C104&gt;65,C104&lt;100),"YES","NO")</f>
        <v>NO</v>
      </c>
      <c r="H104" s="1" t="s">
        <v>261</v>
      </c>
      <c r="I104" s="1">
        <v>1</v>
      </c>
      <c r="J104" s="1">
        <f>J103+1</f>
        <v>100</v>
      </c>
      <c r="K104" s="1" t="s">
        <v>533</v>
      </c>
      <c r="L104" s="1" t="s">
        <v>532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0</v>
      </c>
      <c r="AT104" s="6">
        <f>BN104</f>
        <v>0</v>
      </c>
      <c r="AU104" s="4"/>
      <c r="AV104" s="3">
        <f>IF(AU104="*",AT104*0.05,0)</f>
        <v>0</v>
      </c>
      <c r="AW104" s="7">
        <f>AT104+AV104</f>
        <v>0</v>
      </c>
      <c r="AX104" s="26" t="s">
        <v>525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0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0</v>
      </c>
    </row>
    <row r="105" spans="1:66" ht="12">
      <c r="A105" s="4">
        <f>COUNTIF(AY105:BM105,"&gt;0")</f>
        <v>0</v>
      </c>
      <c r="B105" s="2">
        <v>28382</v>
      </c>
      <c r="C105" s="3">
        <f>DATEDIF(B105,$C$4,"Y")</f>
        <v>39</v>
      </c>
      <c r="D105" s="12" t="s">
        <v>522</v>
      </c>
      <c r="E105" s="1" t="str">
        <f>IF(C105&lt;46,"YES","NO")</f>
        <v>YES</v>
      </c>
      <c r="F105" s="1" t="str">
        <f>IF(AND(C105&gt;45,C105&lt;66),"YES","NO")</f>
        <v>NO</v>
      </c>
      <c r="G105" s="1" t="str">
        <f>IF(AND(C105&gt;65,C105&lt;100),"YES","NO")</f>
        <v>NO</v>
      </c>
      <c r="H105" s="1" t="s">
        <v>427</v>
      </c>
      <c r="I105" s="1">
        <v>2</v>
      </c>
      <c r="J105" s="1">
        <f>J104+1</f>
        <v>101</v>
      </c>
      <c r="K105" s="1" t="s">
        <v>241</v>
      </c>
      <c r="L105" s="1" t="s">
        <v>240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0</v>
      </c>
      <c r="AT105" s="6">
        <f>BN105</f>
        <v>0</v>
      </c>
      <c r="AU105" s="4"/>
      <c r="AV105" s="3">
        <f>IF(AU105="*",AT105*0.05,0)</f>
        <v>0</v>
      </c>
      <c r="AW105" s="7">
        <f>AT105+AV105</f>
        <v>0</v>
      </c>
      <c r="AX105" s="4" t="s">
        <v>27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0</v>
      </c>
    </row>
    <row r="106" spans="1:66" ht="12">
      <c r="A106" s="4">
        <f>COUNTIF(AY106:BM106,"&gt;0")</f>
        <v>0</v>
      </c>
      <c r="B106" s="2">
        <v>24915</v>
      </c>
      <c r="C106" s="3">
        <f>DATEDIF(B106,$C$4,"Y")</f>
        <v>49</v>
      </c>
      <c r="D106" s="12" t="s">
        <v>522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2" t="s">
        <v>260</v>
      </c>
      <c r="I106" s="1">
        <v>1</v>
      </c>
      <c r="J106" s="1">
        <f>J105+1</f>
        <v>102</v>
      </c>
      <c r="K106" s="1" t="s">
        <v>192</v>
      </c>
      <c r="L106" s="1" t="s">
        <v>529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0</v>
      </c>
      <c r="AT106" s="6">
        <f>BN106</f>
        <v>0</v>
      </c>
      <c r="AV106" s="3">
        <f>IF(AU106="*",AT106*0.05,0)</f>
        <v>0</v>
      </c>
      <c r="AW106" s="7">
        <f>AT106+AV106</f>
        <v>0</v>
      </c>
      <c r="AX106" s="26" t="s">
        <v>525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0</v>
      </c>
    </row>
    <row r="107" spans="1:66" ht="12">
      <c r="A107" s="4">
        <f>COUNTIF(AY107:BM107,"&gt;0")</f>
        <v>0</v>
      </c>
      <c r="B107" s="2">
        <v>1</v>
      </c>
      <c r="C107" s="3">
        <f>DATEDIF(B107,$C$4,"Y")</f>
        <v>117</v>
      </c>
      <c r="D107" s="1" t="s">
        <v>522</v>
      </c>
      <c r="E107" s="1" t="str">
        <f>IF(C107&lt;46,"YES","NO")</f>
        <v>NO</v>
      </c>
      <c r="F107" s="1" t="str">
        <f>IF(AND(C107&gt;45,C107&lt;66),"YES","NO")</f>
        <v>NO</v>
      </c>
      <c r="G107" s="1" t="str">
        <f>IF(AND(C107&gt;65,C107&lt;100),"YES","NO")</f>
        <v>NO</v>
      </c>
      <c r="H107" s="1" t="s">
        <v>546</v>
      </c>
      <c r="I107" s="1">
        <v>3</v>
      </c>
      <c r="J107" s="1">
        <f>J106+1</f>
        <v>103</v>
      </c>
      <c r="K107" s="1" t="s">
        <v>550</v>
      </c>
      <c r="L107" s="1" t="s">
        <v>551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0</v>
      </c>
      <c r="AT107" s="6">
        <f>BN107</f>
        <v>0</v>
      </c>
      <c r="AU107" s="4"/>
      <c r="AV107" s="3">
        <f>IF(AU107="*",AT107*0.05,0)</f>
        <v>0</v>
      </c>
      <c r="AW107" s="7">
        <f>AT107+AV107</f>
        <v>0</v>
      </c>
      <c r="AX107" s="4" t="s">
        <v>27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0</v>
      </c>
    </row>
    <row r="108" spans="1:66" ht="12">
      <c r="A108" s="4">
        <f>COUNTIF(AY108:BM108,"&gt;0")</f>
        <v>0</v>
      </c>
      <c r="B108" s="2">
        <v>23454</v>
      </c>
      <c r="C108" s="3">
        <f>DATEDIF(B108,$C$4,"Y")</f>
        <v>53</v>
      </c>
      <c r="D108" s="1" t="s">
        <v>474</v>
      </c>
      <c r="E108" s="1" t="str">
        <f>IF(C108&lt;46,"YES","NO")</f>
        <v>NO</v>
      </c>
      <c r="F108" s="1" t="str">
        <f>IF(AND(C108&gt;45,C108&lt;66),"YES","NO")</f>
        <v>YES</v>
      </c>
      <c r="G108" s="1" t="str">
        <f>IF(AND(C108&gt;65,C108&lt;100),"YES","NO")</f>
        <v>NO</v>
      </c>
      <c r="H108" s="1" t="s">
        <v>303</v>
      </c>
      <c r="I108" s="1">
        <v>1</v>
      </c>
      <c r="J108" s="1">
        <f>J107+1</f>
        <v>104</v>
      </c>
      <c r="K108" s="1" t="s">
        <v>433</v>
      </c>
      <c r="L108" s="1" t="s">
        <v>460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0</v>
      </c>
      <c r="AT108" s="6">
        <f>BN108</f>
        <v>0</v>
      </c>
      <c r="AV108" s="3">
        <f>IF(AU108="*",AT108*0.05,0)</f>
        <v>0</v>
      </c>
      <c r="AW108" s="7">
        <f>AT108+AV108</f>
        <v>0</v>
      </c>
      <c r="AX108" s="4" t="s">
        <v>27</v>
      </c>
      <c r="AY108" s="3">
        <f>N108</f>
        <v>0</v>
      </c>
      <c r="AZ108" s="3">
        <f>P108</f>
        <v>0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0</v>
      </c>
    </row>
    <row r="109" spans="1:66" ht="12">
      <c r="A109" s="4">
        <f>COUNTIF(AY109:BM109,"&gt;0")</f>
        <v>0</v>
      </c>
      <c r="B109" s="2">
        <v>18080</v>
      </c>
      <c r="C109" s="3">
        <f>DATEDIF(B109,$C$4,"Y")</f>
        <v>67</v>
      </c>
      <c r="D109" s="1" t="s">
        <v>333</v>
      </c>
      <c r="E109" s="1" t="str">
        <f>IF(C109&lt;46,"YES","NO")</f>
        <v>NO</v>
      </c>
      <c r="F109" s="1" t="str">
        <f>IF(AND(C109&gt;45,C109&lt;66),"YES","NO")</f>
        <v>NO</v>
      </c>
      <c r="G109" s="1" t="str">
        <f>IF(AND(C109&gt;65,C109&lt;100),"YES","NO")</f>
        <v>YES</v>
      </c>
      <c r="H109" s="1" t="s">
        <v>213</v>
      </c>
      <c r="I109" s="1">
        <v>1</v>
      </c>
      <c r="J109" s="1">
        <f>J108+1</f>
        <v>105</v>
      </c>
      <c r="K109" s="1" t="s">
        <v>451</v>
      </c>
      <c r="L109" s="1" t="s">
        <v>370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/>
      <c r="AR109" s="3">
        <f>IF(AQ109="",0,(AR$4*(101+(1000*LOG(AQ$4,10))-(1000*LOG(AQ109,10)))))</f>
        <v>0</v>
      </c>
      <c r="AS109" s="3">
        <f>N109+P109+R109+T109+V109+X109+Z109+AB109+AD109+AF109+AH109+AJ109+AL109+AN109+AP109</f>
        <v>0</v>
      </c>
      <c r="AT109" s="6">
        <f>BN109</f>
        <v>0</v>
      </c>
      <c r="AU109" s="9"/>
      <c r="AV109" s="3">
        <f>IF(AU109="*",AT109*0.05,0)</f>
        <v>0</v>
      </c>
      <c r="AW109" s="7">
        <f>AT109+AV109</f>
        <v>0</v>
      </c>
      <c r="AX109" s="4" t="s">
        <v>27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0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0</v>
      </c>
      <c r="BM109" s="3">
        <f>AP109</f>
        <v>0</v>
      </c>
      <c r="BN109" s="8">
        <f>(LARGE(AY109:BM109,1))+(LARGE(AY109:BM109,2))+(LARGE(AY109:BM109,3))+(LARGE(AY109:BM109,4))+(LARGE(AY109:BM109,5))</f>
        <v>0</v>
      </c>
    </row>
    <row r="110" spans="1:66" ht="12">
      <c r="A110" s="4">
        <f>COUNTIF(AY110:BM110,"&gt;0")</f>
        <v>0</v>
      </c>
      <c r="B110" s="2">
        <v>20739</v>
      </c>
      <c r="C110" s="3">
        <f>DATEDIF(B110,$C$4,"Y")</f>
        <v>60</v>
      </c>
      <c r="D110" s="1" t="s">
        <v>474</v>
      </c>
      <c r="E110" s="1" t="str">
        <f>IF(C110&lt;46,"YES","NO")</f>
        <v>NO</v>
      </c>
      <c r="F110" s="1" t="str">
        <f>IF(AND(C110&gt;45,C110&lt;66),"YES","NO")</f>
        <v>YES</v>
      </c>
      <c r="G110" s="1" t="str">
        <f>IF(AND(C110&gt;65,C110&lt;100),"YES","NO")</f>
        <v>NO</v>
      </c>
      <c r="H110" s="1" t="s">
        <v>68</v>
      </c>
      <c r="I110" s="1">
        <v>1</v>
      </c>
      <c r="J110" s="1">
        <f>J109+1</f>
        <v>106</v>
      </c>
      <c r="K110" s="1" t="s">
        <v>66</v>
      </c>
      <c r="L110" s="1" t="s">
        <v>67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/>
      <c r="AR110" s="3">
        <f>IF(AQ110="",0,(AR$4*(101+(1000*LOG(AQ$4,10))-(1000*LOG(AQ110,10)))))</f>
        <v>0</v>
      </c>
      <c r="AS110" s="3">
        <f>N110+P110+R110+T110+V110+X110+Z110+AB110+AD110+AF110+AH110+AJ110+AL110+AN110+AP110</f>
        <v>0</v>
      </c>
      <c r="AT110" s="6">
        <f>BN110</f>
        <v>0</v>
      </c>
      <c r="AV110" s="3">
        <f>IF(AU110="*",AT110*0.05,0)</f>
        <v>0</v>
      </c>
      <c r="AW110" s="7">
        <f>AT110+AV110</f>
        <v>0</v>
      </c>
      <c r="AX110" s="4" t="s">
        <v>27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0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0</v>
      </c>
      <c r="BM110" s="3">
        <f>AP110</f>
        <v>0</v>
      </c>
      <c r="BN110" s="8">
        <f>(LARGE(AY110:BM110,1))+(LARGE(AY110:BM110,2))+(LARGE(AY110:BM110,3))+(LARGE(AY110:BM110,4))+(LARGE(AY110:BM110,5))</f>
        <v>0</v>
      </c>
    </row>
    <row r="111" spans="1:66" ht="12">
      <c r="A111" s="4">
        <f>COUNTIF(AY111:BM111,"&gt;0")</f>
        <v>0</v>
      </c>
      <c r="B111" s="2">
        <v>27606</v>
      </c>
      <c r="C111" s="3">
        <f>DATEDIF(B111,$C$4,"Y")</f>
        <v>41</v>
      </c>
      <c r="D111" s="12" t="s">
        <v>522</v>
      </c>
      <c r="E111" s="1" t="str">
        <f>IF(C111&lt;46,"YES","NO")</f>
        <v>YES</v>
      </c>
      <c r="F111" s="1" t="str">
        <f>IF(AND(C111&gt;45,C111&lt;66),"YES","NO")</f>
        <v>NO</v>
      </c>
      <c r="G111" s="1" t="str">
        <f>IF(AND(C111&gt;65,C111&lt;100),"YES","NO")</f>
        <v>NO</v>
      </c>
      <c r="H111" s="1" t="s">
        <v>260</v>
      </c>
      <c r="I111" s="1">
        <v>1</v>
      </c>
      <c r="J111" s="1">
        <f>J110+1</f>
        <v>107</v>
      </c>
      <c r="K111" s="1" t="s">
        <v>44</v>
      </c>
      <c r="L111" s="1" t="s">
        <v>201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/>
      <c r="AR111" s="3">
        <f>IF(AQ111="",0,(AR$4*(101+(1000*LOG(AQ$4,10))-(1000*LOG(AQ111,10)))))</f>
        <v>0</v>
      </c>
      <c r="AS111" s="3">
        <f>N111+P111+R111+T111+V111+X111+Z111+AB111+AD111+AF111+AH111+AJ111+AL111+AN111+AP111</f>
        <v>0</v>
      </c>
      <c r="AT111" s="6">
        <f>BN111</f>
        <v>0</v>
      </c>
      <c r="AU111" s="4"/>
      <c r="AV111" s="3">
        <f>IF(AU111="*",AT111*0.05,0)</f>
        <v>0</v>
      </c>
      <c r="AW111" s="7">
        <f>AT111+AV111</f>
        <v>0</v>
      </c>
      <c r="AX111" s="4" t="s">
        <v>161</v>
      </c>
      <c r="AY111" s="3">
        <f>N111</f>
        <v>0</v>
      </c>
      <c r="AZ111" s="3">
        <f>P111</f>
        <v>0</v>
      </c>
      <c r="BA111" s="3">
        <f>R111</f>
        <v>0</v>
      </c>
      <c r="BB111" s="3">
        <f>T111</f>
        <v>0</v>
      </c>
      <c r="BC111" s="3">
        <f>V111</f>
        <v>0</v>
      </c>
      <c r="BD111" s="3">
        <f>X111</f>
        <v>0</v>
      </c>
      <c r="BE111" s="3">
        <f>Z111</f>
        <v>0</v>
      </c>
      <c r="BF111" s="3">
        <f>AB111</f>
        <v>0</v>
      </c>
      <c r="BG111" s="3">
        <f>AD111</f>
        <v>0</v>
      </c>
      <c r="BH111" s="3">
        <f>AF111</f>
        <v>0</v>
      </c>
      <c r="BI111" s="3">
        <f>AH111</f>
        <v>0</v>
      </c>
      <c r="BJ111" s="3">
        <f>AJ111</f>
        <v>0</v>
      </c>
      <c r="BK111" s="3">
        <f>AL111</f>
        <v>0</v>
      </c>
      <c r="BL111" s="3">
        <f>AN111</f>
        <v>0</v>
      </c>
      <c r="BM111" s="3">
        <f>AP111</f>
        <v>0</v>
      </c>
      <c r="BN111" s="8">
        <f>(LARGE(AY111:BM111,1))+(LARGE(AY111:BM111,2))+(LARGE(AY111:BM111,3))+(LARGE(AY111:BM111,4))+(LARGE(AY111:BM111,5))</f>
        <v>0</v>
      </c>
    </row>
    <row r="112" spans="1:66" ht="12">
      <c r="A112" s="4">
        <f>COUNTIF(AY112:BM112,"&gt;0")</f>
        <v>0</v>
      </c>
      <c r="B112" s="2">
        <v>22766</v>
      </c>
      <c r="C112" s="3">
        <f>DATEDIF(B112,$C$4,"Y")</f>
        <v>55</v>
      </c>
      <c r="D112" s="1" t="s">
        <v>302</v>
      </c>
      <c r="E112" s="1" t="str">
        <f>IF(C112&lt;46,"YES","NO")</f>
        <v>NO</v>
      </c>
      <c r="F112" s="1" t="str">
        <f>IF(AND(C112&gt;45,C112&lt;66),"YES","NO")</f>
        <v>YES</v>
      </c>
      <c r="G112" s="1" t="str">
        <f>IF(AND(C112&gt;65,C112&lt;100),"YES","NO")</f>
        <v>NO</v>
      </c>
      <c r="H112" s="1" t="s">
        <v>32</v>
      </c>
      <c r="I112" s="1">
        <v>1</v>
      </c>
      <c r="J112" s="1">
        <f>J111+1</f>
        <v>108</v>
      </c>
      <c r="K112" s="1" t="s">
        <v>33</v>
      </c>
      <c r="L112" s="1" t="s">
        <v>112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0</v>
      </c>
      <c r="AT112" s="6">
        <f>BN112</f>
        <v>0</v>
      </c>
      <c r="AV112" s="3">
        <f>IF(AU112="*",AT112*0.05,0)</f>
        <v>0</v>
      </c>
      <c r="AW112" s="7">
        <f>AT112+AV112</f>
        <v>0</v>
      </c>
      <c r="AX112" s="4" t="s">
        <v>27</v>
      </c>
      <c r="AY112" s="3">
        <f>N112</f>
        <v>0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0</v>
      </c>
      <c r="BM112" s="3">
        <f>AP112</f>
        <v>0</v>
      </c>
      <c r="BN112" s="8">
        <f>(LARGE(AY112:BM112,1))+(LARGE(AY112:BM112,2))+(LARGE(AY112:BM112,3))+(LARGE(AY112:BM112,4))+(LARGE(AY112:BM112,5))</f>
        <v>0</v>
      </c>
    </row>
    <row r="113" spans="1:66" ht="12">
      <c r="A113" s="4">
        <f>COUNTIF(AY113:BM113,"&gt;0")</f>
        <v>0</v>
      </c>
      <c r="B113" s="2">
        <v>1</v>
      </c>
      <c r="C113" s="3">
        <f>DATEDIF(B113,$C$4,"Y")</f>
        <v>117</v>
      </c>
      <c r="D113" s="1" t="s">
        <v>52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NO</v>
      </c>
      <c r="H113" s="1" t="s">
        <v>94</v>
      </c>
      <c r="I113" s="1">
        <v>3</v>
      </c>
      <c r="J113" s="1">
        <f>J112+1</f>
        <v>109</v>
      </c>
      <c r="K113" s="1" t="s">
        <v>495</v>
      </c>
      <c r="L113" s="1" t="s">
        <v>304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0</v>
      </c>
      <c r="AT113" s="6">
        <f>BN113</f>
        <v>0</v>
      </c>
      <c r="AU113" s="4"/>
      <c r="AV113" s="3">
        <f>IF(AU113="*",AT113*0.05,0)</f>
        <v>0</v>
      </c>
      <c r="AW113" s="7">
        <f>AT113+AV113</f>
        <v>0</v>
      </c>
      <c r="AX113" s="26" t="s">
        <v>525</v>
      </c>
      <c r="AY113" s="3">
        <f>N113</f>
        <v>0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0</v>
      </c>
    </row>
    <row r="114" spans="1:66" ht="12">
      <c r="A114" s="4">
        <f>COUNTIF(AY114:BM114,"&gt;0")</f>
        <v>0</v>
      </c>
      <c r="B114" s="2">
        <v>1</v>
      </c>
      <c r="C114" s="3">
        <f>DATEDIF(B114,$C$4,"Y")</f>
        <v>117</v>
      </c>
      <c r="D114" s="1" t="s">
        <v>333</v>
      </c>
      <c r="E114" s="1" t="str">
        <f>IF(C114&lt;46,"YES","NO")</f>
        <v>NO</v>
      </c>
      <c r="F114" s="1" t="str">
        <f>IF(AND(C114&gt;45,C114&lt;66),"YES","NO")</f>
        <v>NO</v>
      </c>
      <c r="G114" s="1" t="str">
        <f>IF(AND(C114&gt;65,C114&lt;100),"YES","NO")</f>
        <v>NO</v>
      </c>
      <c r="H114" s="1" t="s">
        <v>94</v>
      </c>
      <c r="I114" s="1">
        <v>3</v>
      </c>
      <c r="J114" s="1">
        <f>J113+1</f>
        <v>110</v>
      </c>
      <c r="K114" s="1" t="s">
        <v>263</v>
      </c>
      <c r="L114" s="1" t="s">
        <v>501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0</v>
      </c>
      <c r="AT114" s="6">
        <f>BN114</f>
        <v>0</v>
      </c>
      <c r="AU114" s="4"/>
      <c r="AV114" s="3">
        <f>IF(AU114="*",AT114*0.05,0)</f>
        <v>0</v>
      </c>
      <c r="AW114" s="7">
        <f>AT114+AV114</f>
        <v>0</v>
      </c>
      <c r="AX114" s="26" t="s">
        <v>525</v>
      </c>
      <c r="AY114" s="3">
        <f>N114</f>
        <v>0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0</v>
      </c>
    </row>
    <row r="115" spans="1:66" ht="12">
      <c r="A115" s="4">
        <f>COUNTIF(AY115:BM115,"&gt;0")</f>
        <v>0</v>
      </c>
      <c r="B115" s="2">
        <v>28385</v>
      </c>
      <c r="C115" s="3">
        <f>DATEDIF(B115,$C$4,"Y")</f>
        <v>39</v>
      </c>
      <c r="D115" s="1" t="s">
        <v>50</v>
      </c>
      <c r="E115" s="1" t="str">
        <f>IF(C115&lt;46,"YES","NO")</f>
        <v>YES</v>
      </c>
      <c r="F115" s="1" t="str">
        <f>IF(AND(C115&gt;45,C115&lt;66),"YES","NO")</f>
        <v>NO</v>
      </c>
      <c r="G115" s="1" t="str">
        <f>IF(AND(C115&gt;65,C115&lt;100),"YES","NO")</f>
        <v>NO</v>
      </c>
      <c r="H115" s="1" t="s">
        <v>183</v>
      </c>
      <c r="I115" s="1">
        <v>1</v>
      </c>
      <c r="J115" s="1">
        <f>J114+1</f>
        <v>111</v>
      </c>
      <c r="K115" s="1" t="s">
        <v>431</v>
      </c>
      <c r="L115" s="1" t="s">
        <v>432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0</v>
      </c>
      <c r="AT115" s="6">
        <f>BN115</f>
        <v>0</v>
      </c>
      <c r="AU115" s="4"/>
      <c r="AV115" s="3">
        <f>IF(AU115="*",AT115*0.05,0)</f>
        <v>0</v>
      </c>
      <c r="AW115" s="7">
        <f>AT115+AV115</f>
        <v>0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0</v>
      </c>
    </row>
    <row r="116" spans="1:66" ht="12">
      <c r="A116" s="4">
        <f>COUNTIF(AY116:BM116,"&gt;0")</f>
        <v>0</v>
      </c>
      <c r="B116" s="2">
        <v>17471</v>
      </c>
      <c r="C116" s="3">
        <f>DATEDIF(B116,$C$4,"Y")</f>
        <v>69</v>
      </c>
      <c r="D116" s="1" t="s">
        <v>333</v>
      </c>
      <c r="E116" s="1" t="str">
        <f>IF(C116&lt;46,"YES","NO")</f>
        <v>NO</v>
      </c>
      <c r="F116" s="1" t="str">
        <f>IF(AND(C116&gt;45,C116&lt;66),"YES","NO")</f>
        <v>NO</v>
      </c>
      <c r="G116" s="1" t="str">
        <f>IF(AND(C116&gt;65,C116&lt;100),"YES","NO")</f>
        <v>YES</v>
      </c>
      <c r="H116" s="1" t="s">
        <v>213</v>
      </c>
      <c r="I116" s="1">
        <v>1</v>
      </c>
      <c r="J116" s="1">
        <f>J115+1</f>
        <v>112</v>
      </c>
      <c r="K116" s="1" t="s">
        <v>339</v>
      </c>
      <c r="L116" s="1" t="s">
        <v>252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0</v>
      </c>
      <c r="AT116" s="6">
        <f>BN116</f>
        <v>0</v>
      </c>
      <c r="AV116" s="3">
        <f>IF(AU116="*",AT116*0.05,0)</f>
        <v>0</v>
      </c>
      <c r="AW116" s="7">
        <f>AT116+AV116</f>
        <v>0</v>
      </c>
      <c r="AX116" s="4" t="s">
        <v>27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0</v>
      </c>
    </row>
    <row r="117" spans="1:66" ht="12">
      <c r="A117" s="4">
        <f>COUNTIF(AY117:BM117,"&gt;0")</f>
        <v>0</v>
      </c>
      <c r="B117" s="2">
        <v>1</v>
      </c>
      <c r="C117" s="3">
        <f>DATEDIF(B117,$C$4,"Y")</f>
        <v>117</v>
      </c>
      <c r="D117" s="1" t="s">
        <v>50</v>
      </c>
      <c r="E117" s="1" t="str">
        <f>IF(C117&lt;46,"YES","NO")</f>
        <v>NO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94</v>
      </c>
      <c r="I117" s="1">
        <v>3</v>
      </c>
      <c r="J117" s="1">
        <f>J116+1</f>
        <v>113</v>
      </c>
      <c r="K117" s="1" t="s">
        <v>396</v>
      </c>
      <c r="L117" s="1" t="s">
        <v>397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U117" s="4"/>
      <c r="AV117" s="3">
        <f>IF(AU117="*",AT117*0.05,0)</f>
        <v>0</v>
      </c>
      <c r="AW117" s="7">
        <f>AT117+AV117</f>
        <v>0</v>
      </c>
      <c r="AX117" s="26" t="s">
        <v>525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16656</v>
      </c>
      <c r="C118" s="3">
        <f>DATEDIF(B118,$C$4,"Y")</f>
        <v>71</v>
      </c>
      <c r="D118" s="1" t="s">
        <v>333</v>
      </c>
      <c r="E118" s="1" t="str">
        <f>IF(C118&lt;46,"YES","NO")</f>
        <v>NO</v>
      </c>
      <c r="F118" s="1" t="str">
        <f>IF(AND(C118&gt;45,C118&lt;66),"YES","NO")</f>
        <v>NO</v>
      </c>
      <c r="G118" s="1" t="str">
        <f>IF(AND(C118&gt;65,C118&lt;100),"YES","NO")</f>
        <v>YES</v>
      </c>
      <c r="H118" s="1" t="s">
        <v>11</v>
      </c>
      <c r="I118" s="1">
        <v>1</v>
      </c>
      <c r="J118" s="1">
        <f>J117+1</f>
        <v>114</v>
      </c>
      <c r="K118" s="1" t="s">
        <v>477</v>
      </c>
      <c r="L118" s="1" t="s">
        <v>98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V118" s="3">
        <f>IF(AU118="*",AT118*0.05,0)</f>
        <v>0</v>
      </c>
      <c r="AW118" s="7">
        <f>AT118+AV118</f>
        <v>0</v>
      </c>
      <c r="AX118" s="4" t="s">
        <v>27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1</v>
      </c>
      <c r="C119" s="3">
        <f>DATEDIF(B119,$C$4,"Y")</f>
        <v>117</v>
      </c>
      <c r="D119" s="1" t="s">
        <v>522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J119" s="1">
        <f>J118+1</f>
        <v>115</v>
      </c>
      <c r="K119" s="1" t="s">
        <v>489</v>
      </c>
      <c r="L119" s="1" t="s">
        <v>553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4" t="s">
        <v>27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1</v>
      </c>
      <c r="C120" s="3">
        <f>DATEDIF(B120,$C$4,"Y")</f>
        <v>117</v>
      </c>
      <c r="D120" s="1" t="s">
        <v>522</v>
      </c>
      <c r="E120" s="1" t="str">
        <f>IF(C120&lt;46,"YES","NO")</f>
        <v>NO</v>
      </c>
      <c r="F120" s="1" t="str">
        <f>IF(AND(C120&gt;45,C120&lt;66),"YES","NO")</f>
        <v>NO</v>
      </c>
      <c r="G120" s="1" t="str">
        <f>IF(AND(C120&gt;65,C120&lt;100),"YES","NO")</f>
        <v>NO</v>
      </c>
      <c r="H120" s="1" t="s">
        <v>546</v>
      </c>
      <c r="I120" s="1">
        <v>3</v>
      </c>
      <c r="J120" s="1">
        <f>J119+1</f>
        <v>116</v>
      </c>
      <c r="K120" s="1" t="s">
        <v>554</v>
      </c>
      <c r="L120" s="1" t="s">
        <v>555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4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24523</v>
      </c>
      <c r="C121" s="3">
        <f>DATEDIF(B121,$C$4,"Y")</f>
        <v>50</v>
      </c>
      <c r="D121" s="12" t="s">
        <v>522</v>
      </c>
      <c r="E121" s="1" t="str">
        <f>IF(C121&lt;46,"YES","NO")</f>
        <v>NO</v>
      </c>
      <c r="F121" s="1" t="str">
        <f>IF(AND(C121&gt;45,C121&lt;66),"YES","NO")</f>
        <v>YES</v>
      </c>
      <c r="G121" s="1" t="str">
        <f>IF(AND(C121&gt;65,C121&lt;100),"YES","NO")</f>
        <v>NO</v>
      </c>
      <c r="H121" s="1" t="s">
        <v>11</v>
      </c>
      <c r="I121" s="1">
        <v>1</v>
      </c>
      <c r="J121" s="1">
        <f>J120+1</f>
        <v>117</v>
      </c>
      <c r="K121" s="1" t="s">
        <v>221</v>
      </c>
      <c r="L121" s="1" t="s">
        <v>19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V121" s="3">
        <f>IF(AU121="*",AT121*0.05,0)</f>
        <v>0</v>
      </c>
      <c r="AW121" s="7">
        <f>AT121+AV121</f>
        <v>0</v>
      </c>
      <c r="AX121" s="26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1</v>
      </c>
      <c r="C122" s="3">
        <f>DATEDIF(B122,$C$4,"Y")</f>
        <v>117</v>
      </c>
      <c r="D122" s="1" t="s">
        <v>50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NO</v>
      </c>
      <c r="H122" s="1" t="s">
        <v>505</v>
      </c>
      <c r="I122" s="1">
        <v>3</v>
      </c>
      <c r="J122" s="1">
        <f>J121+1</f>
        <v>118</v>
      </c>
      <c r="K122" s="1" t="s">
        <v>504</v>
      </c>
      <c r="L122" s="1" t="s">
        <v>503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26" t="s">
        <v>525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1</v>
      </c>
      <c r="C123" s="3">
        <f>DATEDIF(B123,$C$4,"Y")</f>
        <v>117</v>
      </c>
      <c r="D123" s="1" t="s">
        <v>361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NO</v>
      </c>
      <c r="H123" s="1" t="s">
        <v>183</v>
      </c>
      <c r="I123" s="1">
        <v>1</v>
      </c>
      <c r="J123" s="1">
        <f>J122+1</f>
        <v>119</v>
      </c>
      <c r="K123" s="1" t="s">
        <v>136</v>
      </c>
      <c r="L123" s="1" t="s">
        <v>137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4"/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18353</v>
      </c>
      <c r="C124" s="3">
        <f>DATEDIF(B124,$C$4,"Y")</f>
        <v>67</v>
      </c>
      <c r="D124" s="12" t="s">
        <v>522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YES</v>
      </c>
      <c r="H124" s="1" t="s">
        <v>262</v>
      </c>
      <c r="I124" s="1">
        <v>1</v>
      </c>
      <c r="J124" s="1">
        <f>J123+1</f>
        <v>120</v>
      </c>
      <c r="K124" s="1" t="s">
        <v>570</v>
      </c>
      <c r="L124" s="1" t="s">
        <v>571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4"/>
      <c r="AV124" s="3">
        <f>IF(AU124="*",AT124*0.05,0)</f>
        <v>0</v>
      </c>
      <c r="AW124" s="7">
        <f>AT124+AV124</f>
        <v>0</v>
      </c>
      <c r="AX124" s="4" t="s">
        <v>27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17718</v>
      </c>
      <c r="C125" s="3">
        <f>DATEDIF(B125,$C$4,"Y")</f>
        <v>68</v>
      </c>
      <c r="D125" s="1" t="s">
        <v>333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YES</v>
      </c>
      <c r="H125" s="1" t="s">
        <v>109</v>
      </c>
      <c r="I125" s="1">
        <v>1</v>
      </c>
      <c r="J125" s="1">
        <f>J124+1</f>
        <v>121</v>
      </c>
      <c r="K125" s="1" t="s">
        <v>363</v>
      </c>
      <c r="L125" s="1" t="s">
        <v>364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4"/>
      <c r="AV125" s="3">
        <f>IF(AU125="*",AT125*0.05,0)</f>
        <v>0</v>
      </c>
      <c r="AW125" s="7">
        <f>AT125+AV125</f>
        <v>0</v>
      </c>
      <c r="AX125" s="4" t="s">
        <v>27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24603</v>
      </c>
      <c r="C126" s="3">
        <f>DATEDIF(B126,$C$4,"Y")</f>
        <v>50</v>
      </c>
      <c r="D126" s="12" t="s">
        <v>522</v>
      </c>
      <c r="E126" s="1" t="str">
        <f>IF(C126&lt;46,"YES","NO")</f>
        <v>NO</v>
      </c>
      <c r="F126" s="1" t="str">
        <f>IF(AND(C126&gt;45,C126&lt;66),"YES","NO")</f>
        <v>YES</v>
      </c>
      <c r="G126" s="1" t="str">
        <f>IF(AND(C126&gt;65,C126&lt;100),"YES","NO")</f>
        <v>NO</v>
      </c>
      <c r="H126" s="1" t="s">
        <v>11</v>
      </c>
      <c r="I126" s="1">
        <v>1</v>
      </c>
      <c r="J126" s="1">
        <f>J125+1</f>
        <v>122</v>
      </c>
      <c r="K126" s="1" t="s">
        <v>218</v>
      </c>
      <c r="L126" s="1" t="s">
        <v>219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U126" s="4"/>
      <c r="AV126" s="3">
        <f>IF(AU126="*",AT126*0.05,0)</f>
        <v>0</v>
      </c>
      <c r="AW126" s="7">
        <f>AT126+AV126</f>
        <v>0</v>
      </c>
      <c r="AX126" s="4" t="s">
        <v>27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1</v>
      </c>
      <c r="C127" s="3">
        <f>DATEDIF(B127,$C$4,"Y")</f>
        <v>117</v>
      </c>
      <c r="D127" s="1" t="s">
        <v>522</v>
      </c>
      <c r="E127" s="1" t="str">
        <f>IF(C127&lt;46,"YES","NO")</f>
        <v>NO</v>
      </c>
      <c r="F127" s="1" t="str">
        <f>IF(AND(C127&gt;45,C127&lt;66),"YES","NO")</f>
        <v>NO</v>
      </c>
      <c r="G127" s="1" t="str">
        <f>IF(AND(C127&gt;65,C127&lt;100),"YES","NO")</f>
        <v>NO</v>
      </c>
      <c r="H127" s="1" t="s">
        <v>546</v>
      </c>
      <c r="I127" s="1">
        <v>3</v>
      </c>
      <c r="J127" s="1">
        <f>J126+1</f>
        <v>123</v>
      </c>
      <c r="K127" s="1" t="s">
        <v>556</v>
      </c>
      <c r="L127" s="1" t="s">
        <v>562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4"/>
      <c r="AV127" s="3">
        <f>IF(AU127="*",AT127*0.05,0)</f>
        <v>0</v>
      </c>
      <c r="AW127" s="7">
        <f>AT127+AV127</f>
        <v>0</v>
      </c>
      <c r="AX127" s="4" t="s">
        <v>27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1</v>
      </c>
      <c r="C128" s="3">
        <f>DATEDIF(B128,$C$4,"Y")</f>
        <v>117</v>
      </c>
      <c r="D128" s="1" t="s">
        <v>50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H128" s="1" t="s">
        <v>94</v>
      </c>
      <c r="I128" s="1">
        <v>3</v>
      </c>
      <c r="J128" s="1">
        <f>J127+1</f>
        <v>124</v>
      </c>
      <c r="K128" s="1" t="s">
        <v>582</v>
      </c>
      <c r="L128" s="1" t="s">
        <v>583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26" t="s">
        <v>525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1</v>
      </c>
      <c r="C129" s="3">
        <f>DATEDIF(B129,$C$4,"Y")</f>
        <v>117</v>
      </c>
      <c r="D129" s="1" t="s">
        <v>522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NO</v>
      </c>
      <c r="H129" s="1" t="s">
        <v>546</v>
      </c>
      <c r="I129" s="1">
        <v>3</v>
      </c>
      <c r="J129" s="1">
        <f>J128+1</f>
        <v>125</v>
      </c>
      <c r="K129" s="1" t="s">
        <v>557</v>
      </c>
      <c r="L129" s="1" t="s">
        <v>561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U129" s="4"/>
      <c r="AV129" s="3">
        <f>IF(AU129="*",AT129*0.05,0)</f>
        <v>0</v>
      </c>
      <c r="AW129" s="7">
        <f>AT129+AV129</f>
        <v>0</v>
      </c>
      <c r="AX129" s="4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22986</v>
      </c>
      <c r="C130" s="3">
        <f>DATEDIF(B130,$C$4,"Y")</f>
        <v>54</v>
      </c>
      <c r="D130" s="1" t="s">
        <v>50</v>
      </c>
      <c r="E130" s="1" t="str">
        <f>IF(C130&lt;46,"YES","NO")</f>
        <v>NO</v>
      </c>
      <c r="F130" s="1" t="str">
        <f>IF(AND(C130&gt;45,C130&lt;66),"YES","NO")</f>
        <v>YES</v>
      </c>
      <c r="G130" s="1" t="str">
        <f>IF(AND(C130&gt;65,C130&lt;100),"YES","NO")</f>
        <v>NO</v>
      </c>
      <c r="H130" s="1" t="s">
        <v>429</v>
      </c>
      <c r="I130" s="1">
        <v>2</v>
      </c>
      <c r="J130" s="1">
        <f>J129+1</f>
        <v>126</v>
      </c>
      <c r="K130" s="1" t="s">
        <v>228</v>
      </c>
      <c r="L130" s="1" t="s">
        <v>372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9"/>
      <c r="AV130" s="3">
        <f>IF(AU130="*",AT130*0.05,0)</f>
        <v>0</v>
      </c>
      <c r="AW130" s="7">
        <f>AT130+AV130</f>
        <v>0</v>
      </c>
      <c r="AX130" s="4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1</v>
      </c>
      <c r="C131" s="3">
        <f>DATEDIF(B131,$C$4,"Y")</f>
        <v>117</v>
      </c>
      <c r="D131" s="1" t="s">
        <v>50</v>
      </c>
      <c r="E131" s="1" t="str">
        <f>IF(C131&lt;46,"YES","NO")</f>
        <v>NO</v>
      </c>
      <c r="F131" s="1" t="str">
        <f>IF(AND(C131&gt;45,C131&lt;66),"YES","NO")</f>
        <v>NO</v>
      </c>
      <c r="G131" s="1" t="str">
        <f>IF(AND(C131&gt;65,C131&lt;100),"YES","NO")</f>
        <v>NO</v>
      </c>
      <c r="H131" s="1" t="s">
        <v>94</v>
      </c>
      <c r="I131" s="1">
        <v>3</v>
      </c>
      <c r="J131" s="1">
        <f>J130+1</f>
        <v>127</v>
      </c>
      <c r="K131" s="1" t="s">
        <v>556</v>
      </c>
      <c r="L131" s="1" t="s">
        <v>592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4"/>
      <c r="AV131" s="3">
        <f>IF(AU131="*",AT131*0.05,0)</f>
        <v>0</v>
      </c>
      <c r="AW131" s="7">
        <f>AT131+AV131</f>
        <v>0</v>
      </c>
      <c r="AX131" s="26" t="s">
        <v>525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1</v>
      </c>
      <c r="C132" s="3">
        <f>DATEDIF(B132,$C$4,"Y")</f>
        <v>117</v>
      </c>
      <c r="D132" s="1" t="s">
        <v>522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558</v>
      </c>
      <c r="I132" s="1">
        <v>3</v>
      </c>
      <c r="J132" s="1">
        <f>J131+1</f>
        <v>128</v>
      </c>
      <c r="K132" s="1" t="s">
        <v>559</v>
      </c>
      <c r="L132" s="1" t="s">
        <v>560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4"/>
      <c r="AV132" s="3">
        <f>IF(AU132="*",AT132*0.05,0)</f>
        <v>0</v>
      </c>
      <c r="AW132" s="7">
        <f>AT132+AV132</f>
        <v>0</v>
      </c>
      <c r="AX132" s="4" t="s">
        <v>27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21267</v>
      </c>
      <c r="C133" s="3">
        <f>DATEDIF(B133,$C$4,"Y")</f>
        <v>59</v>
      </c>
      <c r="D133" s="1" t="s">
        <v>522</v>
      </c>
      <c r="E133" s="1" t="str">
        <f>IF(C133&lt;46,"YES","NO")</f>
        <v>NO</v>
      </c>
      <c r="F133" s="1" t="str">
        <f>IF(AND(C133&gt;45,C133&lt;66),"YES","NO")</f>
        <v>YES</v>
      </c>
      <c r="G133" s="1" t="str">
        <f>IF(AND(C133&gt;65,C133&lt;100),"YES","NO")</f>
        <v>NO</v>
      </c>
      <c r="H133" s="1" t="s">
        <v>316</v>
      </c>
      <c r="I133" s="1">
        <v>2</v>
      </c>
      <c r="J133" s="1">
        <f>J132+1</f>
        <v>129</v>
      </c>
      <c r="K133" s="12" t="s">
        <v>328</v>
      </c>
      <c r="L133" s="12" t="s">
        <v>538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4"/>
      <c r="AV133" s="3">
        <f>IF(AU133="*",AT133*0.05,0)</f>
        <v>0</v>
      </c>
      <c r="AW133" s="7">
        <f>AT133+AV133</f>
        <v>0</v>
      </c>
      <c r="AX133" s="26" t="s">
        <v>525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522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546</v>
      </c>
      <c r="I134" s="1">
        <v>3</v>
      </c>
      <c r="J134" s="1">
        <f>J133+1</f>
        <v>130</v>
      </c>
      <c r="K134" s="1" t="s">
        <v>563</v>
      </c>
      <c r="L134" s="1" t="s">
        <v>564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4" t="s">
        <v>27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17226</v>
      </c>
      <c r="C135" s="3">
        <f>DATEDIF(B135,$C$4,"Y")</f>
        <v>70</v>
      </c>
      <c r="D135" s="1" t="s">
        <v>333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YES</v>
      </c>
      <c r="H135" s="1" t="s">
        <v>11</v>
      </c>
      <c r="I135" s="1">
        <v>1</v>
      </c>
      <c r="J135" s="1">
        <f>J134+1</f>
        <v>131</v>
      </c>
      <c r="K135" s="1" t="s">
        <v>222</v>
      </c>
      <c r="L135" s="1" t="s">
        <v>441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19472</v>
      </c>
      <c r="C136" s="3">
        <f>DATEDIF(B136,$C$4,"Y")</f>
        <v>64</v>
      </c>
      <c r="D136" s="1" t="s">
        <v>214</v>
      </c>
      <c r="E136" s="1" t="str">
        <f>IF(C136&lt;46,"YES","NO")</f>
        <v>NO</v>
      </c>
      <c r="F136" s="1" t="str">
        <f>IF(AND(C136&gt;45,C136&lt;66),"YES","NO")</f>
        <v>YES</v>
      </c>
      <c r="G136" s="1" t="str">
        <f>IF(AND(C136&gt;65,C136&lt;100),"YES","NO")</f>
        <v>NO</v>
      </c>
      <c r="H136" s="1" t="s">
        <v>122</v>
      </c>
      <c r="I136" s="1">
        <v>2</v>
      </c>
      <c r="J136" s="1">
        <f>J135+1</f>
        <v>132</v>
      </c>
      <c r="K136" s="1" t="s">
        <v>205</v>
      </c>
      <c r="L136" s="1" t="s">
        <v>206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U136" s="4"/>
      <c r="AV136" s="3">
        <f>IF(AU136="*",AT136*0.05,0)</f>
        <v>0</v>
      </c>
      <c r="AW136" s="7">
        <f>AT136+AV136</f>
        <v>0</v>
      </c>
      <c r="AX136" s="4" t="s">
        <v>27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23155</v>
      </c>
      <c r="C137" s="3">
        <f>DATEDIF(B137,$C$4,"Y")</f>
        <v>53</v>
      </c>
      <c r="D137" s="12" t="s">
        <v>522</v>
      </c>
      <c r="E137" s="1" t="str">
        <f>IF(C137&lt;46,"YES","NO")</f>
        <v>NO</v>
      </c>
      <c r="F137" s="1" t="str">
        <f>IF(AND(C137&gt;45,C137&lt;66),"YES","NO")</f>
        <v>YES</v>
      </c>
      <c r="G137" s="1" t="str">
        <f>IF(AND(C137&gt;65,C137&lt;100),"YES","NO")</f>
        <v>NO</v>
      </c>
      <c r="H137" s="1" t="s">
        <v>11</v>
      </c>
      <c r="I137" s="1">
        <v>1</v>
      </c>
      <c r="J137" s="1">
        <f>J136+1</f>
        <v>133</v>
      </c>
      <c r="K137" s="1" t="s">
        <v>414</v>
      </c>
      <c r="L137" s="1" t="s">
        <v>415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V137" s="3">
        <f>IF(AU137="*",AT137*0.05,0)</f>
        <v>0</v>
      </c>
      <c r="AW137" s="7">
        <f>AT137+AV137</f>
        <v>0</v>
      </c>
      <c r="AX137" s="4" t="s">
        <v>27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1</v>
      </c>
      <c r="C138" s="3">
        <f>DATEDIF(B138,$C$4,"Y")</f>
        <v>117</v>
      </c>
      <c r="D138" s="1" t="s">
        <v>333</v>
      </c>
      <c r="E138" s="1" t="str">
        <f>IF(C138&lt;46,"YES","NO")</f>
        <v>NO</v>
      </c>
      <c r="F138" s="1" t="str">
        <f>IF(AND(C138&gt;45,C138&lt;66),"YES","NO")</f>
        <v>NO</v>
      </c>
      <c r="G138" s="1" t="str">
        <f>IF(AND(C138&gt;65,C138&lt;100),"YES","NO")</f>
        <v>NO</v>
      </c>
      <c r="H138" s="1" t="s">
        <v>94</v>
      </c>
      <c r="I138" s="1">
        <v>3</v>
      </c>
      <c r="J138" s="1">
        <f>J137+1</f>
        <v>134</v>
      </c>
      <c r="K138" s="1" t="s">
        <v>257</v>
      </c>
      <c r="L138" s="1" t="s">
        <v>258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U138" s="4"/>
      <c r="AV138" s="3">
        <f>IF(AU138="*",AT138*0.05,0)</f>
        <v>0</v>
      </c>
      <c r="AW138" s="7">
        <f>AT138+AV138</f>
        <v>0</v>
      </c>
      <c r="AX138" s="26" t="s">
        <v>525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16463</v>
      </c>
      <c r="C139" s="3">
        <f>DATEDIF(B139,$C$4,"Y")</f>
        <v>72</v>
      </c>
      <c r="D139" s="1" t="s">
        <v>214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YES</v>
      </c>
      <c r="H139" s="1" t="s">
        <v>303</v>
      </c>
      <c r="I139" s="1">
        <v>1</v>
      </c>
      <c r="J139" s="1">
        <f>J138+1</f>
        <v>135</v>
      </c>
      <c r="K139" s="1" t="s">
        <v>420</v>
      </c>
      <c r="L139" s="1" t="s">
        <v>175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4" t="s">
        <v>27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27820</v>
      </c>
      <c r="C140" s="3">
        <f>DATEDIF(B140,$C$4,"Y")</f>
        <v>41</v>
      </c>
      <c r="D140" s="1" t="s">
        <v>333</v>
      </c>
      <c r="E140" s="1" t="str">
        <f>IF(C140&lt;46,"YES","NO")</f>
        <v>YES</v>
      </c>
      <c r="F140" s="1" t="str">
        <f>IF(AND(C140&gt;45,C140&lt;66),"YES","NO")</f>
        <v>NO</v>
      </c>
      <c r="G140" s="1" t="str">
        <f>IF(AND(C140&gt;65,C140&lt;100),"YES","NO")</f>
        <v>NO</v>
      </c>
      <c r="H140" s="1" t="s">
        <v>11</v>
      </c>
      <c r="I140" s="1">
        <v>1</v>
      </c>
      <c r="J140" s="1">
        <f>J139+1</f>
        <v>136</v>
      </c>
      <c r="K140" s="1" t="s">
        <v>477</v>
      </c>
      <c r="L140" s="1" t="s">
        <v>320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V140" s="3">
        <f>IF(AU140="*",AT140*0.05,0)</f>
        <v>0</v>
      </c>
      <c r="AW140" s="7">
        <f>AT140+AV140</f>
        <v>0</v>
      </c>
      <c r="AX140" s="4" t="s">
        <v>27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16973</v>
      </c>
      <c r="C141" s="3">
        <f>DATEDIF(B141,$C$4,"Y")</f>
        <v>70</v>
      </c>
      <c r="D141" s="1" t="s">
        <v>333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YES</v>
      </c>
      <c r="H141" s="1" t="s">
        <v>61</v>
      </c>
      <c r="I141" s="1">
        <v>2</v>
      </c>
      <c r="J141" s="1">
        <f>J140+1</f>
        <v>137</v>
      </c>
      <c r="K141" s="1" t="s">
        <v>443</v>
      </c>
      <c r="L141" s="1" t="s">
        <v>483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9"/>
      <c r="AV141" s="3">
        <f>IF(AU141="*",AT141*0.05,0)</f>
        <v>0</v>
      </c>
      <c r="AW141" s="7">
        <f>AT141+AV141</f>
        <v>0</v>
      </c>
      <c r="AX141" s="4" t="s">
        <v>27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1</v>
      </c>
      <c r="C142" s="3">
        <f>DATEDIF(B142,$C$4,"Y")</f>
        <v>117</v>
      </c>
      <c r="D142" s="1" t="s">
        <v>522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NO</v>
      </c>
      <c r="H142" s="1" t="s">
        <v>546</v>
      </c>
      <c r="I142" s="1">
        <v>3</v>
      </c>
      <c r="J142" s="1">
        <f>J141+1</f>
        <v>138</v>
      </c>
      <c r="K142" s="1" t="s">
        <v>565</v>
      </c>
      <c r="L142" s="1" t="s">
        <v>566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U142" s="4"/>
      <c r="AV142" s="3">
        <f>IF(AU142="*",AT142*0.05,0)</f>
        <v>0</v>
      </c>
      <c r="AW142" s="7">
        <f>AT142+AV142</f>
        <v>0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</v>
      </c>
      <c r="C143" s="3">
        <f>DATEDIF(B143,$C$4,"Y")</f>
        <v>117</v>
      </c>
      <c r="D143" s="1" t="s">
        <v>522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NO</v>
      </c>
      <c r="H143" s="1" t="s">
        <v>546</v>
      </c>
      <c r="I143" s="1">
        <v>3</v>
      </c>
      <c r="J143" s="1">
        <f>J142+1</f>
        <v>139</v>
      </c>
      <c r="K143" s="1" t="s">
        <v>567</v>
      </c>
      <c r="L143" s="1" t="s">
        <v>568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4"/>
      <c r="AV143" s="3">
        <f>IF(AU143="*",AT143*0.05,0)</f>
        <v>0</v>
      </c>
      <c r="AW143" s="7">
        <f>AT143+AV143</f>
        <v>0</v>
      </c>
      <c r="AX143" s="4" t="s">
        <v>27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</v>
      </c>
      <c r="C144" s="3">
        <f>DATEDIF(B144,$C$4,"Y")</f>
        <v>117</v>
      </c>
      <c r="D144" s="1" t="s">
        <v>50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94</v>
      </c>
      <c r="I144" s="1">
        <v>3</v>
      </c>
      <c r="J144" s="1">
        <f>J143+1</f>
        <v>140</v>
      </c>
      <c r="K144" s="1" t="s">
        <v>584</v>
      </c>
      <c r="L144" s="1" t="s">
        <v>585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26" t="s">
        <v>525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50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94</v>
      </c>
      <c r="I145" s="1">
        <v>3</v>
      </c>
      <c r="J145" s="1">
        <f>J144+1</f>
        <v>141</v>
      </c>
      <c r="K145" s="1" t="s">
        <v>593</v>
      </c>
      <c r="L145" s="1" t="s">
        <v>594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26" t="s">
        <v>525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522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558</v>
      </c>
      <c r="I146" s="1">
        <v>3</v>
      </c>
      <c r="J146" s="1">
        <f>J145+1</f>
        <v>142</v>
      </c>
      <c r="K146" s="1" t="s">
        <v>559</v>
      </c>
      <c r="L146" s="1" t="s">
        <v>569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25350</v>
      </c>
      <c r="C147" s="3">
        <f>DATEDIF(B147,$C$4,"Y")</f>
        <v>47</v>
      </c>
      <c r="D147" s="1" t="s">
        <v>333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183</v>
      </c>
      <c r="I147" s="1">
        <v>1</v>
      </c>
      <c r="J147" s="1">
        <f>J146+1</f>
        <v>143</v>
      </c>
      <c r="K147" s="1" t="s">
        <v>285</v>
      </c>
      <c r="L147" s="1" t="s">
        <v>368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4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</v>
      </c>
      <c r="C148" s="3">
        <f>DATEDIF(B148,$C$4,"Y")</f>
        <v>117</v>
      </c>
      <c r="D148" s="1" t="s">
        <v>52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NO</v>
      </c>
      <c r="H148" s="1" t="s">
        <v>94</v>
      </c>
      <c r="I148" s="1">
        <v>3</v>
      </c>
      <c r="J148" s="1">
        <f>J147+1</f>
        <v>144</v>
      </c>
      <c r="K148" s="1" t="s">
        <v>273</v>
      </c>
      <c r="L148" s="1" t="s">
        <v>271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26" t="s">
        <v>525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</v>
      </c>
      <c r="C149" s="3">
        <f>DATEDIF(B149,$C$4,"Y")</f>
        <v>117</v>
      </c>
      <c r="D149" s="1" t="s">
        <v>50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J149" s="1">
        <f>J148+1</f>
        <v>145</v>
      </c>
      <c r="K149" s="1" t="s">
        <v>328</v>
      </c>
      <c r="L149" s="1" t="s">
        <v>586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161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25998</v>
      </c>
      <c r="C150" s="3">
        <f>DATEDIF(B150,$C$4,"Y")</f>
        <v>46</v>
      </c>
      <c r="D150" s="1" t="s">
        <v>333</v>
      </c>
      <c r="E150" s="1" t="str">
        <f>IF(C150&lt;46,"YES","NO")</f>
        <v>NO</v>
      </c>
      <c r="F150" s="1" t="str">
        <f>IF(AND(C150&gt;45,C150&lt;66),"YES","NO")</f>
        <v>YES</v>
      </c>
      <c r="G150" s="1" t="str">
        <f>IF(AND(C150&gt;65,C150&lt;100),"YES","NO")</f>
        <v>NO</v>
      </c>
      <c r="H150" s="1" t="s">
        <v>427</v>
      </c>
      <c r="I150" s="1">
        <v>2</v>
      </c>
      <c r="J150" s="1">
        <f>J149+1</f>
        <v>146</v>
      </c>
      <c r="K150" s="1" t="s">
        <v>238</v>
      </c>
      <c r="L150" s="1" t="s">
        <v>239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9"/>
      <c r="AV150" s="3">
        <f>IF(AU150="*",AT150*0.05,0)</f>
        <v>0</v>
      </c>
      <c r="AW150" s="7">
        <f>AT150+AV150</f>
        <v>0</v>
      </c>
      <c r="AX150" s="4" t="s">
        <v>27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522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J151" s="1">
        <f>J150+1</f>
        <v>147</v>
      </c>
      <c r="K151" s="1" t="s">
        <v>530</v>
      </c>
      <c r="L151" s="1" t="s">
        <v>531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26" t="s">
        <v>525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1</v>
      </c>
      <c r="C152" s="3">
        <f>DATEDIF(B152,$C$4,"Y")</f>
        <v>117</v>
      </c>
      <c r="D152" s="1" t="s">
        <v>522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J152" s="1">
        <f>J151+1</f>
        <v>148</v>
      </c>
      <c r="K152" s="1" t="s">
        <v>595</v>
      </c>
      <c r="L152" s="1" t="s">
        <v>596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4" t="s">
        <v>27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333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H153" s="1" t="s">
        <v>133</v>
      </c>
      <c r="I153" s="1">
        <v>2</v>
      </c>
      <c r="J153" s="1">
        <f>J152+1</f>
        <v>149</v>
      </c>
      <c r="K153" s="1" t="s">
        <v>250</v>
      </c>
      <c r="L153" s="1" t="s">
        <v>251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4" t="s">
        <v>27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23593</v>
      </c>
      <c r="C154" s="3">
        <f>DATEDIF(B154,$C$4,"Y")</f>
        <v>52</v>
      </c>
      <c r="D154" s="1" t="s">
        <v>333</v>
      </c>
      <c r="E154" s="1" t="str">
        <f>IF(C154&lt;46,"YES","NO")</f>
        <v>NO</v>
      </c>
      <c r="F154" s="1" t="str">
        <f>IF(AND(C154&gt;45,C154&lt;66),"YES","NO")</f>
        <v>YES</v>
      </c>
      <c r="G154" s="1" t="str">
        <f>IF(AND(C154&gt;65,C154&lt;100),"YES","NO")</f>
        <v>NO</v>
      </c>
      <c r="H154" s="1" t="s">
        <v>213</v>
      </c>
      <c r="I154" s="1">
        <v>1</v>
      </c>
      <c r="J154" s="1">
        <f>J153+1</f>
        <v>150</v>
      </c>
      <c r="K154" s="1" t="s">
        <v>181</v>
      </c>
      <c r="L154" s="1" t="s">
        <v>323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V154" s="3">
        <f>IF(AU154="*",AT154*0.05,0)</f>
        <v>0</v>
      </c>
      <c r="AW154" s="7">
        <f>AT154+AV154</f>
        <v>0</v>
      </c>
      <c r="AX154" s="4" t="s">
        <v>27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15798</v>
      </c>
      <c r="C155" s="3">
        <f>DATEDIF(B155,$C$4,"Y")</f>
        <v>74</v>
      </c>
      <c r="D155" s="1" t="s">
        <v>110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YES</v>
      </c>
      <c r="H155" s="1" t="s">
        <v>213</v>
      </c>
      <c r="I155" s="1">
        <v>1</v>
      </c>
      <c r="J155" s="1">
        <f>J154+1</f>
        <v>151</v>
      </c>
      <c r="K155" s="1" t="s">
        <v>367</v>
      </c>
      <c r="L155" s="1" t="s">
        <v>85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4" t="s">
        <v>27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23895</v>
      </c>
      <c r="C156" s="3">
        <f>DATEDIF(B156,$C$4,"Y")</f>
        <v>51</v>
      </c>
      <c r="D156" s="12" t="s">
        <v>522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" t="s">
        <v>262</v>
      </c>
      <c r="I156" s="1">
        <v>1</v>
      </c>
      <c r="J156" s="1">
        <f>J155+1</f>
        <v>152</v>
      </c>
      <c r="K156" s="1" t="s">
        <v>597</v>
      </c>
      <c r="L156" s="1" t="s">
        <v>598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4"/>
      <c r="AV156" s="3">
        <f>IF(AU156="*",AT156*0.05,0)</f>
        <v>0</v>
      </c>
      <c r="AW156" s="7">
        <f>AT156+AV156</f>
        <v>0</v>
      </c>
      <c r="AX156" s="4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522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546</v>
      </c>
      <c r="I157" s="1">
        <v>3</v>
      </c>
      <c r="J157" s="1">
        <f>J156+1</f>
        <v>153</v>
      </c>
      <c r="K157" s="1" t="s">
        <v>573</v>
      </c>
      <c r="L157" s="1" t="s">
        <v>574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4" t="s">
        <v>27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21170</v>
      </c>
      <c r="C158" s="3">
        <f>DATEDIF(B158,$C$4,"Y")</f>
        <v>59</v>
      </c>
      <c r="D158" s="12" t="s">
        <v>522</v>
      </c>
      <c r="E158" s="1" t="str">
        <f>IF(C158&lt;46,"YES","NO")</f>
        <v>NO</v>
      </c>
      <c r="F158" s="1" t="str">
        <f>IF(AND(C158&gt;45,C158&lt;66),"YES","NO")</f>
        <v>YES</v>
      </c>
      <c r="G158" s="1" t="str">
        <f>IF(AND(C158&gt;65,C158&lt;100),"YES","NO")</f>
        <v>NO</v>
      </c>
      <c r="H158" s="1" t="s">
        <v>262</v>
      </c>
      <c r="I158" s="1">
        <v>1</v>
      </c>
      <c r="J158" s="1">
        <f>J157+1</f>
        <v>154</v>
      </c>
      <c r="K158" s="1" t="s">
        <v>340</v>
      </c>
      <c r="L158" s="1" t="s">
        <v>599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</v>
      </c>
      <c r="C159" s="3">
        <f>DATEDIF(B159,$C$4,"Y")</f>
        <v>117</v>
      </c>
      <c r="D159" s="1" t="s">
        <v>522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J159" s="1">
        <f>J158+1</f>
        <v>155</v>
      </c>
      <c r="K159" s="1" t="s">
        <v>580</v>
      </c>
      <c r="L159" s="1" t="s">
        <v>581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4" t="s">
        <v>27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1</v>
      </c>
      <c r="C160" s="3">
        <f>DATEDIF(B160,$C$4,"Y")</f>
        <v>117</v>
      </c>
      <c r="D160" s="1" t="s">
        <v>333</v>
      </c>
      <c r="E160" s="1" t="str">
        <f>IF(C160&lt;46,"YES","NO")</f>
        <v>NO</v>
      </c>
      <c r="F160" s="1" t="str">
        <f>IF(AND(C160&gt;45,C160&lt;66),"YES","NO")</f>
        <v>NO</v>
      </c>
      <c r="G160" s="1" t="str">
        <f>IF(AND(C160&gt;65,C160&lt;100),"YES","NO")</f>
        <v>NO</v>
      </c>
      <c r="H160" s="1" t="s">
        <v>16</v>
      </c>
      <c r="I160" s="1">
        <v>2</v>
      </c>
      <c r="J160" s="1">
        <f>J159+1</f>
        <v>156</v>
      </c>
      <c r="K160" s="1" t="s">
        <v>516</v>
      </c>
      <c r="L160" s="1" t="s">
        <v>467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20992</v>
      </c>
      <c r="C161" s="3">
        <f>DATEDIF(B161,$C$4,"Y")</f>
        <v>59</v>
      </c>
      <c r="D161" s="1" t="s">
        <v>302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303</v>
      </c>
      <c r="I161" s="1">
        <v>1</v>
      </c>
      <c r="J161" s="1">
        <f>J160+1</f>
        <v>157</v>
      </c>
      <c r="K161" s="1" t="s">
        <v>115</v>
      </c>
      <c r="L161" s="1" t="s">
        <v>116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1</v>
      </c>
      <c r="C162" s="3">
        <f>DATEDIF(B162,$C$4,"Y")</f>
        <v>117</v>
      </c>
      <c r="D162" s="1" t="s">
        <v>333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J162" s="1">
        <f>J161+1</f>
        <v>158</v>
      </c>
      <c r="K162" s="1" t="s">
        <v>283</v>
      </c>
      <c r="L162" s="1" t="s">
        <v>282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4" t="s">
        <v>161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23332</v>
      </c>
      <c r="C163" s="3">
        <f>DATEDIF(B163,$C$4,"Y")</f>
        <v>53</v>
      </c>
      <c r="D163" s="12" t="s">
        <v>522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2" t="s">
        <v>261</v>
      </c>
      <c r="I163" s="1">
        <v>1</v>
      </c>
      <c r="J163" s="1">
        <f>J162+1</f>
        <v>159</v>
      </c>
      <c r="K163" s="1" t="s">
        <v>388</v>
      </c>
      <c r="L163" s="1" t="s">
        <v>535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V163" s="3">
        <f>IF(AU163="*",AT163*0.05,0)</f>
        <v>0</v>
      </c>
      <c r="AW163" s="7">
        <f>AT163+AV163</f>
        <v>0</v>
      </c>
      <c r="AX163" s="26" t="s">
        <v>525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522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J164" s="1">
        <f>J163+1</f>
        <v>160</v>
      </c>
      <c r="K164" s="1" t="s">
        <v>60</v>
      </c>
      <c r="L164" s="1" t="s">
        <v>308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4" t="s">
        <v>27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</v>
      </c>
      <c r="C165" s="3">
        <f>DATEDIF(B165,$C$4,"Y")</f>
        <v>117</v>
      </c>
      <c r="D165" s="1" t="s">
        <v>522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542</v>
      </c>
      <c r="L165" s="1" t="s">
        <v>543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27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24603</v>
      </c>
      <c r="C166" s="3">
        <f>DATEDIF(B166,$C$4,"Y")</f>
        <v>50</v>
      </c>
      <c r="D166" s="12" t="s">
        <v>522</v>
      </c>
      <c r="E166" s="1" t="str">
        <f>IF(C166&lt;46,"YES","NO")</f>
        <v>NO</v>
      </c>
      <c r="F166" s="1" t="str">
        <f>IF(AND(C166&gt;45,C166&lt;66),"YES","NO")</f>
        <v>YES</v>
      </c>
      <c r="G166" s="1" t="str">
        <f>IF(AND(C166&gt;65,C166&lt;100),"YES","NO")</f>
        <v>NO</v>
      </c>
      <c r="H166" s="1" t="s">
        <v>11</v>
      </c>
      <c r="I166" s="1">
        <v>1</v>
      </c>
      <c r="J166" s="1">
        <f>J165+1</f>
        <v>162</v>
      </c>
      <c r="K166" s="1" t="s">
        <v>227</v>
      </c>
      <c r="L166" s="1" t="s">
        <v>226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V166" s="3">
        <f>IF(AU166="*",AT166*0.05,0)</f>
        <v>0</v>
      </c>
      <c r="AW166" s="7">
        <f>AT166+AV166</f>
        <v>0</v>
      </c>
      <c r="AX166" s="4" t="s">
        <v>27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21987</v>
      </c>
      <c r="C167" s="3">
        <f>DATEDIF(B167,$C$4,"Y")</f>
        <v>57</v>
      </c>
      <c r="D167" s="12" t="s">
        <v>522</v>
      </c>
      <c r="E167" s="1" t="str">
        <f>IF(C167&lt;46,"YES","NO")</f>
        <v>NO</v>
      </c>
      <c r="F167" s="1" t="str">
        <f>IF(AND(C167&gt;45,C167&lt;66),"YES","NO")</f>
        <v>YES</v>
      </c>
      <c r="G167" s="1" t="str">
        <f>IF(AND(C167&gt;65,C167&lt;100),"YES","NO")</f>
        <v>NO</v>
      </c>
      <c r="H167" s="1" t="s">
        <v>145</v>
      </c>
      <c r="I167" s="1">
        <v>2</v>
      </c>
      <c r="J167" s="1">
        <f>J166+1</f>
        <v>163</v>
      </c>
      <c r="K167" s="1" t="s">
        <v>537</v>
      </c>
      <c r="L167" s="1" t="s">
        <v>91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4"/>
      <c r="AV167" s="3">
        <f>IF(AU167="*",AT167*0.05,0)</f>
        <v>0</v>
      </c>
      <c r="AW167" s="7">
        <f>AT167+AV167</f>
        <v>0</v>
      </c>
      <c r="AX167" s="26" t="s">
        <v>27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22305</v>
      </c>
      <c r="C168" s="3">
        <f>DATEDIF(B168,$C$4,"Y")</f>
        <v>56</v>
      </c>
      <c r="D168" s="1" t="s">
        <v>474</v>
      </c>
      <c r="E168" s="1" t="str">
        <f>IF(C168&lt;46,"YES","NO")</f>
        <v>NO</v>
      </c>
      <c r="F168" s="1" t="str">
        <f>IF(AND(C168&gt;45,C168&lt;66),"YES","NO")</f>
        <v>YES</v>
      </c>
      <c r="G168" s="1" t="str">
        <f>IF(AND(C168&gt;65,C168&lt;100),"YES","NO")</f>
        <v>NO</v>
      </c>
      <c r="H168" s="1" t="s">
        <v>334</v>
      </c>
      <c r="I168" s="1">
        <v>2</v>
      </c>
      <c r="J168" s="1">
        <f>J167+1</f>
        <v>164</v>
      </c>
      <c r="K168" s="1" t="s">
        <v>498</v>
      </c>
      <c r="L168" s="1" t="s">
        <v>146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9"/>
      <c r="AV168" s="3">
        <f>IF(AU168="*",AT168*0.05,0)</f>
        <v>0</v>
      </c>
      <c r="AW168" s="7">
        <f>AT168+AV168</f>
        <v>0</v>
      </c>
      <c r="AX168" s="4" t="s">
        <v>27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</v>
      </c>
      <c r="C169" s="3">
        <f>DATEDIF(B169,$C$4,"Y")</f>
        <v>117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J169" s="1">
        <f>J168+1</f>
        <v>165</v>
      </c>
      <c r="K169" s="12" t="s">
        <v>369</v>
      </c>
      <c r="L169" s="12" t="s">
        <v>539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/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26" t="s">
        <v>525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24524</v>
      </c>
      <c r="C170" s="3">
        <f>DATEDIF(B170,$C$4,"Y")</f>
        <v>50</v>
      </c>
      <c r="D170" s="1" t="s">
        <v>333</v>
      </c>
      <c r="E170" s="1" t="str">
        <f>IF(C170&lt;46,"YES","NO")</f>
        <v>NO</v>
      </c>
      <c r="F170" s="1" t="str">
        <f>IF(AND(C170&gt;45,C170&lt;66),"YES","NO")</f>
        <v>YES</v>
      </c>
      <c r="G170" s="1" t="str">
        <f>IF(AND(C170&gt;65,C170&lt;100),"YES","NO")</f>
        <v>NO</v>
      </c>
      <c r="H170" s="1" t="s">
        <v>213</v>
      </c>
      <c r="I170" s="1">
        <v>1</v>
      </c>
      <c r="J170" s="1">
        <f>J169+1</f>
        <v>166</v>
      </c>
      <c r="K170" s="1" t="s">
        <v>182</v>
      </c>
      <c r="L170" s="1" t="s">
        <v>434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/>
      <c r="AS170" s="3">
        <f>N170+P170+R170+T170+V170+X170+Z170+AB170+AD170+AF170+AH170+AJ170+AL170+AN170+AP170</f>
        <v>0</v>
      </c>
      <c r="AT170" s="6">
        <f>BN170</f>
        <v>0</v>
      </c>
      <c r="AV170" s="3">
        <f>IF(AU170="*",AT170*0.05,0)</f>
        <v>0</v>
      </c>
      <c r="AW170" s="7">
        <f>AT170+AV170</f>
        <v>0</v>
      </c>
      <c r="AX170" s="4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24524</v>
      </c>
      <c r="C171" s="3">
        <f>DATEDIF(B171,$C$4,"Y")</f>
        <v>50</v>
      </c>
      <c r="D171" s="1" t="s">
        <v>302</v>
      </c>
      <c r="E171" s="1" t="str">
        <f>IF(C171&lt;46,"YES","NO")</f>
        <v>NO</v>
      </c>
      <c r="F171" s="1" t="str">
        <f>IF(AND(C171&gt;45,C171&lt;66),"YES","NO")</f>
        <v>YES</v>
      </c>
      <c r="G171" s="1" t="str">
        <f>IF(AND(C171&gt;65,C171&lt;100),"YES","NO")</f>
        <v>NO</v>
      </c>
      <c r="H171" s="1" t="s">
        <v>303</v>
      </c>
      <c r="I171" s="1">
        <v>1</v>
      </c>
      <c r="J171" s="1">
        <f>J170+1</f>
        <v>167</v>
      </c>
      <c r="K171" s="1" t="s">
        <v>31</v>
      </c>
      <c r="L171" s="1" t="s">
        <v>30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/>
      <c r="AS171" s="3">
        <f>N171+P171+R171+T171+V171+X171+Z171+AB171+AD171+AF171+AH171+AJ171+AL171+AN171+AP171</f>
        <v>0</v>
      </c>
      <c r="AT171" s="6">
        <f>BN171</f>
        <v>0</v>
      </c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29544</v>
      </c>
      <c r="C172" s="3">
        <f>DATEDIF(B172,$C$4,"Y")</f>
        <v>36</v>
      </c>
      <c r="D172" s="1" t="s">
        <v>302</v>
      </c>
      <c r="E172" s="1" t="str">
        <f>IF(C172&lt;46,"YES","NO")</f>
        <v>YES</v>
      </c>
      <c r="F172" s="1" t="str">
        <f>IF(AND(C172&gt;45,C172&lt;66),"YES","NO")</f>
        <v>NO</v>
      </c>
      <c r="G172" s="1" t="str">
        <f>IF(AND(C172&gt;65,C172&lt;100),"YES","NO")</f>
        <v>NO</v>
      </c>
      <c r="H172" s="1" t="s">
        <v>133</v>
      </c>
      <c r="I172" s="1">
        <v>2</v>
      </c>
      <c r="J172" s="1">
        <f>J171+1</f>
        <v>168</v>
      </c>
      <c r="K172" s="1" t="s">
        <v>29</v>
      </c>
      <c r="L172" s="1" t="s">
        <v>209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/>
      <c r="AS172" s="3">
        <f>N172+P172+R172+T172+V172+X172+Z172+AB172+AD172+AF172+AH172+AJ172+AL172+AN172+AP172</f>
        <v>0</v>
      </c>
      <c r="AT172" s="6">
        <f>BN172</f>
        <v>0</v>
      </c>
      <c r="AU172" s="9"/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1</v>
      </c>
      <c r="C173" s="3">
        <f>DATEDIF(B173,$C$4,"Y")</f>
        <v>117</v>
      </c>
      <c r="D173" s="1" t="s">
        <v>50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H173" s="1" t="s">
        <v>353</v>
      </c>
      <c r="I173" s="1">
        <v>3</v>
      </c>
      <c r="J173" s="1">
        <f>J172+1</f>
        <v>169</v>
      </c>
      <c r="K173" s="1" t="s">
        <v>352</v>
      </c>
      <c r="L173" s="1" t="s">
        <v>351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/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26" t="s">
        <v>525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16870</v>
      </c>
      <c r="C174" s="3">
        <f>DATEDIF(B174,$C$4,"Y")</f>
        <v>71</v>
      </c>
      <c r="D174" s="1" t="s">
        <v>214</v>
      </c>
      <c r="E174" s="1" t="str">
        <f>IF(C174&lt;46,"YES","NO")</f>
        <v>NO</v>
      </c>
      <c r="F174" s="1" t="str">
        <f>IF(AND(C174&gt;45,C174&lt;66),"YES","NO")</f>
        <v>NO</v>
      </c>
      <c r="G174" s="1" t="str">
        <f>IF(AND(C174&gt;65,C174&lt;100),"YES","NO")</f>
        <v>YES</v>
      </c>
      <c r="H174" s="1" t="s">
        <v>427</v>
      </c>
      <c r="I174" s="1">
        <v>2</v>
      </c>
      <c r="J174" s="1">
        <f>J173+1</f>
        <v>170</v>
      </c>
      <c r="K174" s="1" t="s">
        <v>121</v>
      </c>
      <c r="L174" s="1" t="s">
        <v>309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/>
      <c r="AS174" s="3">
        <f>N174+P174+R174+T174+V174+X174+Z174+AB174+AD174+AF174+AH174+AJ174+AL174+AN174+AP174</f>
        <v>0</v>
      </c>
      <c r="AT174" s="6">
        <f>BN174</f>
        <v>0</v>
      </c>
      <c r="AU174" s="9"/>
      <c r="AV174" s="3">
        <f>IF(AU174="*",AT174*0.05,0)</f>
        <v>0</v>
      </c>
      <c r="AW174" s="7">
        <f>AT174+AV174</f>
        <v>0</v>
      </c>
      <c r="AX174" s="4" t="s">
        <v>27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24704</v>
      </c>
      <c r="C175" s="3">
        <f>DATEDIF(B175,$C$4,"Y")</f>
        <v>49</v>
      </c>
      <c r="D175" s="1" t="s">
        <v>214</v>
      </c>
      <c r="E175" s="1" t="str">
        <f>IF(C175&lt;46,"YES","NO")</f>
        <v>NO</v>
      </c>
      <c r="F175" s="1" t="str">
        <f>IF(AND(C175&gt;45,C175&lt;66),"YES","NO")</f>
        <v>YES</v>
      </c>
      <c r="G175" s="1" t="str">
        <f>IF(AND(C175&gt;65,C175&lt;100),"YES","NO")</f>
        <v>NO</v>
      </c>
      <c r="H175" s="1" t="s">
        <v>213</v>
      </c>
      <c r="I175" s="1">
        <v>1</v>
      </c>
      <c r="J175" s="1">
        <f>J174+1</f>
        <v>171</v>
      </c>
      <c r="K175" s="1" t="s">
        <v>454</v>
      </c>
      <c r="L175" s="1" t="s">
        <v>274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/>
      <c r="AS175" s="3">
        <f>N175+P175+R175+T175+V175+X175+Z175+AB175+AD175+AF175+AH175+AJ175+AL175+AN175+AP175</f>
        <v>0</v>
      </c>
      <c r="AT175" s="6">
        <f>BN175</f>
        <v>0</v>
      </c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302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94</v>
      </c>
      <c r="I176" s="1">
        <v>3</v>
      </c>
      <c r="J176" s="1">
        <f>J175+1</f>
        <v>172</v>
      </c>
      <c r="K176" s="1" t="s">
        <v>55</v>
      </c>
      <c r="L176" s="1" t="s">
        <v>403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/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26" t="s">
        <v>525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1</v>
      </c>
      <c r="C177" s="3">
        <f>DATEDIF(B177,$C$4,"Y")</f>
        <v>117</v>
      </c>
      <c r="D177" s="1" t="s">
        <v>50</v>
      </c>
      <c r="E177" s="1" t="str">
        <f>IF(C177&lt;46,"YES","NO")</f>
        <v>NO</v>
      </c>
      <c r="F177" s="1" t="str">
        <f>IF(AND(C177&gt;45,C177&lt;66),"YES","NO")</f>
        <v>NO</v>
      </c>
      <c r="G177" s="1" t="str">
        <f>IF(AND(C177&gt;65,C177&lt;100),"YES","NO")</f>
        <v>NO</v>
      </c>
      <c r="H177" s="1" t="s">
        <v>94</v>
      </c>
      <c r="I177" s="1">
        <v>3</v>
      </c>
      <c r="J177" s="1">
        <f>J176+1</f>
        <v>173</v>
      </c>
      <c r="K177" s="1" t="s">
        <v>496</v>
      </c>
      <c r="L177" s="1" t="s">
        <v>497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/>
      <c r="AS177" s="3">
        <f>N177+P177+R177+T177+V177+X177+Z177+AB177+AD177+AF177+AH177+AJ177+AL177+AN177+AP177</f>
        <v>0</v>
      </c>
      <c r="AT177" s="6">
        <f>BN177</f>
        <v>0</v>
      </c>
      <c r="AU177" s="4"/>
      <c r="AV177" s="3">
        <f>IF(AU177="*",AT177*0.05,0)</f>
        <v>0</v>
      </c>
      <c r="AW177" s="7">
        <f>AT177+AV177</f>
        <v>0</v>
      </c>
      <c r="AX177" s="26" t="s">
        <v>525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26433</v>
      </c>
      <c r="C178" s="3">
        <f>DATEDIF(B178,$C$4,"Y")</f>
        <v>45</v>
      </c>
      <c r="D178" s="1" t="s">
        <v>474</v>
      </c>
      <c r="E178" s="1" t="str">
        <f>IF(C178&lt;46,"YES","NO")</f>
        <v>YES</v>
      </c>
      <c r="F178" s="1" t="str">
        <f>IF(AND(C178&gt;45,C178&lt;66),"YES","NO")</f>
        <v>NO</v>
      </c>
      <c r="G178" s="1" t="str">
        <f>IF(AND(C178&gt;65,C178&lt;100),"YES","NO")</f>
        <v>NO</v>
      </c>
      <c r="H178" s="1" t="s">
        <v>149</v>
      </c>
      <c r="I178" s="1">
        <v>2</v>
      </c>
      <c r="J178" s="1">
        <f>J177+1</f>
        <v>174</v>
      </c>
      <c r="K178" s="1" t="s">
        <v>83</v>
      </c>
      <c r="L178" s="1" t="s">
        <v>461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/>
      <c r="AS178" s="3">
        <f>N178+P178+R178+T178+V178+X178+Z178+AB178+AD178+AF178+AH178+AJ178+AL178+AN178+AP178</f>
        <v>0</v>
      </c>
      <c r="AT178" s="6">
        <f>BN178</f>
        <v>0</v>
      </c>
      <c r="AU178" s="4"/>
      <c r="AV178" s="3">
        <f>IF(AU178="*",AT178*0.05,0)</f>
        <v>0</v>
      </c>
      <c r="AW178" s="7">
        <f>AT178+AV178</f>
        <v>0</v>
      </c>
      <c r="AX178" s="4" t="s">
        <v>27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J179" s="1">
        <f>J178+1</f>
        <v>175</v>
      </c>
      <c r="K179" s="1" t="s">
        <v>398</v>
      </c>
      <c r="L179" s="1" t="s">
        <v>405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/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26" t="s">
        <v>525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23877</v>
      </c>
      <c r="C180" s="3">
        <f>DATEDIF(B180,$C$4,"Y")</f>
        <v>52</v>
      </c>
      <c r="D180" s="1" t="s">
        <v>333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427</v>
      </c>
      <c r="I180" s="1">
        <v>2</v>
      </c>
      <c r="J180" s="1">
        <f>J179+1</f>
        <v>176</v>
      </c>
      <c r="K180" s="1" t="s">
        <v>82</v>
      </c>
      <c r="L180" s="1" t="s">
        <v>171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/>
      <c r="AS180" s="3">
        <f>N180+P180+R180+T180+V180+X180+Z180+AB180+AD180+AF180+AH180+AJ180+AL180+AN180+AP180</f>
        <v>0</v>
      </c>
      <c r="AT180" s="6">
        <f>BN180</f>
        <v>0</v>
      </c>
      <c r="AU180" s="9"/>
      <c r="AV180" s="3">
        <f>IF(AU180="*",AT180*0.05,0)</f>
        <v>0</v>
      </c>
      <c r="AW180" s="7">
        <f>AT180+AV180</f>
        <v>0</v>
      </c>
      <c r="AX180" s="4" t="s">
        <v>27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27581</v>
      </c>
      <c r="C181" s="3">
        <f>DATEDIF(B181,$C$4,"Y")</f>
        <v>41</v>
      </c>
      <c r="D181" s="1" t="s">
        <v>333</v>
      </c>
      <c r="E181" s="1" t="str">
        <f>IF(C181&lt;46,"YES","NO")</f>
        <v>YES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213</v>
      </c>
      <c r="I181" s="1">
        <v>1</v>
      </c>
      <c r="J181" s="1">
        <f>J180+1</f>
        <v>177</v>
      </c>
      <c r="K181" s="1" t="s">
        <v>3</v>
      </c>
      <c r="L181" s="1" t="s">
        <v>4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/>
      <c r="AS181" s="3">
        <f>N181+P181+R181+T181+V181+X181+Z181+AB181+AD181+AF181+AH181+AJ181+AL181+AN181+AP181</f>
        <v>0</v>
      </c>
      <c r="AT181" s="6">
        <f>BN181</f>
        <v>0</v>
      </c>
      <c r="AU181" s="4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21514</v>
      </c>
      <c r="C182" s="3">
        <f>DATEDIF(B182,$C$4,"Y")</f>
        <v>58</v>
      </c>
      <c r="D182" s="1" t="s">
        <v>469</v>
      </c>
      <c r="E182" s="1" t="str">
        <f>IF(C182&lt;46,"YES","NO")</f>
        <v>NO</v>
      </c>
      <c r="F182" s="1" t="str">
        <f>IF(AND(C182&gt;45,C182&lt;66),"YES","NO")</f>
        <v>YES</v>
      </c>
      <c r="G182" s="1" t="str">
        <f>IF(AND(C182&gt;65,C182&lt;100),"YES","NO")</f>
        <v>NO</v>
      </c>
      <c r="H182" s="1" t="s">
        <v>213</v>
      </c>
      <c r="I182" s="1">
        <v>1</v>
      </c>
      <c r="J182" s="1">
        <f>J181+1</f>
        <v>178</v>
      </c>
      <c r="K182" s="1" t="s">
        <v>38</v>
      </c>
      <c r="L182" s="1" t="s">
        <v>199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26" t="s">
        <v>27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1</v>
      </c>
      <c r="C183" s="3">
        <f>DATEDIF(B183,$C$4,"Y")</f>
        <v>117</v>
      </c>
      <c r="D183" s="1" t="s">
        <v>302</v>
      </c>
      <c r="E183" s="1" t="str">
        <f>IF(C183&lt;46,"YES","NO")</f>
        <v>NO</v>
      </c>
      <c r="F183" s="1" t="str">
        <f>IF(AND(C183&gt;45,C183&lt;66),"YES","NO")</f>
        <v>NO</v>
      </c>
      <c r="G183" s="1" t="str">
        <f>IF(AND(C183&gt;65,C183&lt;100),"YES","NO")</f>
        <v>NO</v>
      </c>
      <c r="J183" s="1">
        <f>J182+1</f>
        <v>179</v>
      </c>
      <c r="K183" s="1" t="s">
        <v>158</v>
      </c>
      <c r="L183" s="1" t="s">
        <v>159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U183" s="4"/>
      <c r="AV183" s="3">
        <f>IF(AU183="*",AT183*0.05,0)</f>
        <v>0</v>
      </c>
      <c r="AW183" s="7">
        <f>AT183+AV183</f>
        <v>0</v>
      </c>
      <c r="AX183" s="4" t="s">
        <v>161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1</v>
      </c>
      <c r="C184" s="3">
        <f>DATEDIF(B184,$C$4,"Y")</f>
        <v>117</v>
      </c>
      <c r="D184" s="1" t="s">
        <v>50</v>
      </c>
      <c r="E184" s="1" t="str">
        <f>IF(C184&lt;46,"YES","NO")</f>
        <v>NO</v>
      </c>
      <c r="F184" s="1" t="str">
        <f>IF(AND(C184&gt;45,C184&lt;66),"YES","NO")</f>
        <v>NO</v>
      </c>
      <c r="G184" s="1" t="str">
        <f>IF(AND(C184&gt;65,C184&lt;100),"YES","NO")</f>
        <v>NO</v>
      </c>
      <c r="H184" s="1" t="s">
        <v>505</v>
      </c>
      <c r="I184" s="1">
        <v>3</v>
      </c>
      <c r="J184" s="1">
        <f>J183+1</f>
        <v>180</v>
      </c>
      <c r="K184" s="1" t="s">
        <v>412</v>
      </c>
      <c r="L184" s="1" t="s">
        <v>413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U184" s="4"/>
      <c r="AV184" s="3">
        <f>IF(AU184="*",AT184*0.05,0)</f>
        <v>0</v>
      </c>
      <c r="AW184" s="7">
        <f>AT184+AV184</f>
        <v>0</v>
      </c>
      <c r="AX184" s="26" t="s">
        <v>525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22669</v>
      </c>
      <c r="C185" s="3">
        <f>DATEDIF(B185,$C$4,"Y")</f>
        <v>55</v>
      </c>
      <c r="D185" s="1" t="s">
        <v>302</v>
      </c>
      <c r="E185" s="1" t="str">
        <f>IF(C185&lt;46,"YES","NO")</f>
        <v>NO</v>
      </c>
      <c r="F185" s="1" t="str">
        <f>IF(AND(C185&gt;45,C185&lt;66),"YES","NO")</f>
        <v>YES</v>
      </c>
      <c r="G185" s="1" t="str">
        <f>IF(AND(C185&gt;65,C185&lt;100),"YES","NO")</f>
        <v>NO</v>
      </c>
      <c r="H185" s="1" t="s">
        <v>303</v>
      </c>
      <c r="I185" s="1">
        <v>1</v>
      </c>
      <c r="J185" s="1">
        <f>J184+1</f>
        <v>181</v>
      </c>
      <c r="K185" s="1" t="s">
        <v>5</v>
      </c>
      <c r="L185" s="1" t="s">
        <v>6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4" t="s">
        <v>27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50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94</v>
      </c>
      <c r="I186" s="1">
        <v>3</v>
      </c>
      <c r="J186" s="1">
        <f>J185+1</f>
        <v>182</v>
      </c>
      <c r="K186" s="1" t="s">
        <v>499</v>
      </c>
      <c r="L186" s="1" t="s">
        <v>500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26" t="s">
        <v>525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21893</v>
      </c>
      <c r="C187" s="3">
        <f>DATEDIF(B187,$C$4,"Y")</f>
        <v>57</v>
      </c>
      <c r="D187" s="1" t="s">
        <v>214</v>
      </c>
      <c r="E187" s="1" t="str">
        <f>IF(C187&lt;46,"YES","NO")</f>
        <v>NO</v>
      </c>
      <c r="F187" s="1" t="str">
        <f>IF(AND(C187&gt;45,C187&lt;66),"YES","NO")</f>
        <v>YES</v>
      </c>
      <c r="G187" s="1" t="str">
        <f>IF(AND(C187&gt;65,C187&lt;100),"YES","NO")</f>
        <v>NO</v>
      </c>
      <c r="H187" s="1" t="s">
        <v>429</v>
      </c>
      <c r="I187" s="1">
        <v>2</v>
      </c>
      <c r="J187" s="1">
        <f>J186+1</f>
        <v>183</v>
      </c>
      <c r="K187" s="1" t="s">
        <v>377</v>
      </c>
      <c r="L187" s="1" t="s">
        <v>305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9"/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22399</v>
      </c>
      <c r="C188" s="3">
        <f>DATEDIF(B188,$C$4,"Y")</f>
        <v>56</v>
      </c>
      <c r="D188" s="1" t="s">
        <v>302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303</v>
      </c>
      <c r="I188" s="1">
        <v>1</v>
      </c>
      <c r="J188" s="1">
        <f>J187+1</f>
        <v>184</v>
      </c>
      <c r="K188" s="1" t="s">
        <v>321</v>
      </c>
      <c r="L188" s="1" t="s">
        <v>322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4" t="s">
        <v>27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19025</v>
      </c>
      <c r="C189" s="3">
        <f>DATEDIF(B189,$C$4,"Y")</f>
        <v>65</v>
      </c>
      <c r="D189" s="1" t="s">
        <v>470</v>
      </c>
      <c r="E189" s="1" t="str">
        <f>IF(C189&lt;46,"YES","NO")</f>
        <v>NO</v>
      </c>
      <c r="F189" s="1" t="str">
        <f>IF(AND(C189&gt;45,C189&lt;66),"YES","NO")</f>
        <v>YES</v>
      </c>
      <c r="G189" s="1" t="str">
        <f>IF(AND(C189&gt;65,C189&lt;100),"YES","NO")</f>
        <v>NO</v>
      </c>
      <c r="H189" s="1" t="s">
        <v>34</v>
      </c>
      <c r="I189" s="1">
        <v>2</v>
      </c>
      <c r="J189" s="1">
        <f>J188+1</f>
        <v>185</v>
      </c>
      <c r="K189" s="1" t="s">
        <v>344</v>
      </c>
      <c r="L189" s="1" t="s">
        <v>389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4" t="s">
        <v>27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1</v>
      </c>
      <c r="C190" s="3">
        <f>DATEDIF(B190,$C$4,"Y")</f>
        <v>117</v>
      </c>
      <c r="D190" s="1" t="s">
        <v>92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94</v>
      </c>
      <c r="J190" s="1">
        <f>J189+1</f>
        <v>186</v>
      </c>
      <c r="K190" s="1" t="s">
        <v>217</v>
      </c>
      <c r="L190" s="1" t="s">
        <v>446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26" t="s">
        <v>525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1</v>
      </c>
      <c r="C191" s="3">
        <f>DATEDIF(B191,$C$4,"Y")</f>
        <v>117</v>
      </c>
      <c r="D191" s="1" t="s">
        <v>302</v>
      </c>
      <c r="E191" s="1" t="str">
        <f>IF(C191&lt;46,"YES","NO")</f>
        <v>NO</v>
      </c>
      <c r="F191" s="1" t="str">
        <f>IF(AND(C191&gt;45,C191&lt;66),"YES","NO")</f>
        <v>NO</v>
      </c>
      <c r="G191" s="1" t="str">
        <f>IF(AND(C191&gt;65,C191&lt;100),"YES","NO")</f>
        <v>NO</v>
      </c>
      <c r="H191" s="1" t="s">
        <v>94</v>
      </c>
      <c r="I191" s="1">
        <v>3</v>
      </c>
      <c r="J191" s="1">
        <f>J190+1</f>
        <v>187</v>
      </c>
      <c r="K191" s="1" t="s">
        <v>409</v>
      </c>
      <c r="L191" s="1" t="s">
        <v>455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26" t="s">
        <v>525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24244</v>
      </c>
      <c r="C192" s="3">
        <f>DATEDIF(B192,$C$4,"Y")</f>
        <v>50</v>
      </c>
      <c r="D192" s="1" t="s">
        <v>302</v>
      </c>
      <c r="E192" s="1" t="str">
        <f>IF(C192&lt;46,"YES","NO")</f>
        <v>NO</v>
      </c>
      <c r="F192" s="1" t="str">
        <f>IF(AND(C192&gt;45,C192&lt;66),"YES","NO")</f>
        <v>YES</v>
      </c>
      <c r="G192" s="1" t="str">
        <f>IF(AND(C192&gt;65,C192&lt;100),"YES","NO")</f>
        <v>NO</v>
      </c>
      <c r="H192" s="1" t="s">
        <v>416</v>
      </c>
      <c r="I192" s="1">
        <v>1</v>
      </c>
      <c r="J192" s="1">
        <f>J191+1</f>
        <v>188</v>
      </c>
      <c r="K192" s="1" t="s">
        <v>235</v>
      </c>
      <c r="L192" s="1" t="s">
        <v>234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26" t="s">
        <v>27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1</v>
      </c>
      <c r="C193" s="3">
        <f>DATEDIF(B193,$C$4,"Y")</f>
        <v>117</v>
      </c>
      <c r="D193" s="1" t="s">
        <v>469</v>
      </c>
      <c r="E193" s="1" t="str">
        <f>IF(C193&lt;46,"YES","NO")</f>
        <v>NO</v>
      </c>
      <c r="F193" s="1" t="str">
        <f>IF(AND(C193&gt;45,C193&lt;66),"YES","NO")</f>
        <v>NO</v>
      </c>
      <c r="G193" s="1" t="str">
        <f>IF(AND(C193&gt;65,C193&lt;100),"YES","NO")</f>
        <v>NO</v>
      </c>
      <c r="J193" s="1">
        <f>J192+1</f>
        <v>189</v>
      </c>
      <c r="K193" s="1" t="s">
        <v>41</v>
      </c>
      <c r="L193" s="1" t="s">
        <v>200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4" t="s">
        <v>161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1</v>
      </c>
      <c r="C194" s="3">
        <f>DATEDIF(B194,$C$4,"Y")</f>
        <v>117</v>
      </c>
      <c r="D194" s="1" t="s">
        <v>50</v>
      </c>
      <c r="E194" s="1" t="str">
        <f>IF(C194&lt;46,"YES","NO")</f>
        <v>NO</v>
      </c>
      <c r="F194" s="1" t="str">
        <f>IF(AND(C194&gt;45,C194&lt;66),"YES","NO")</f>
        <v>NO</v>
      </c>
      <c r="G194" s="1" t="str">
        <f>IF(AND(C194&gt;65,C194&lt;100),"YES","NO")</f>
        <v>NO</v>
      </c>
      <c r="J194" s="1">
        <f>J193+1</f>
        <v>190</v>
      </c>
      <c r="K194" s="1" t="s">
        <v>398</v>
      </c>
      <c r="L194" s="1" t="s">
        <v>399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26" t="s">
        <v>525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1</v>
      </c>
      <c r="C195" s="3">
        <f>DATEDIF(B195,$C$4,"Y")</f>
        <v>117</v>
      </c>
      <c r="D195" s="1" t="s">
        <v>50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NO</v>
      </c>
      <c r="H195" s="1" t="s">
        <v>94</v>
      </c>
      <c r="I195" s="1">
        <v>3</v>
      </c>
      <c r="J195" s="1">
        <f>J194+1</f>
        <v>191</v>
      </c>
      <c r="K195" s="1" t="s">
        <v>410</v>
      </c>
      <c r="L195" s="1" t="s">
        <v>411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525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50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J196" s="1">
        <f>J195+1</f>
        <v>192</v>
      </c>
      <c r="K196" s="1" t="s">
        <v>254</v>
      </c>
      <c r="L196" s="1" t="s">
        <v>111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26" t="s">
        <v>525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1</v>
      </c>
      <c r="C197" s="3">
        <f>DATEDIF(B197,$C$4,"Y")</f>
        <v>117</v>
      </c>
      <c r="D197" s="1" t="s">
        <v>302</v>
      </c>
      <c r="E197" s="1" t="str">
        <f>IF(C197&lt;46,"YES","NO")</f>
        <v>NO</v>
      </c>
      <c r="F197" s="1" t="str">
        <f>IF(AND(C197&gt;45,C197&lt;66),"YES","NO")</f>
        <v>NO</v>
      </c>
      <c r="G197" s="1" t="str">
        <f>IF(AND(C197&gt;65,C197&lt;100),"YES","NO")</f>
        <v>NO</v>
      </c>
      <c r="H197" s="1" t="s">
        <v>94</v>
      </c>
      <c r="I197" s="1">
        <v>3</v>
      </c>
      <c r="J197" s="1">
        <f>J196+1</f>
        <v>193</v>
      </c>
      <c r="K197" s="1" t="s">
        <v>224</v>
      </c>
      <c r="L197" s="1" t="s">
        <v>225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26" t="s">
        <v>525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1</v>
      </c>
      <c r="C198" s="3">
        <f>DATEDIF(B198,$C$4,"Y")</f>
        <v>117</v>
      </c>
      <c r="D198" s="1" t="s">
        <v>333</v>
      </c>
      <c r="E198" s="1" t="str">
        <f>IF(C198&lt;46,"YES","NO")</f>
        <v>NO</v>
      </c>
      <c r="F198" s="1" t="str">
        <f>IF(AND(C198&gt;45,C198&lt;66),"YES","NO")</f>
        <v>NO</v>
      </c>
      <c r="G198" s="1" t="str">
        <f>IF(AND(C198&gt;65,C198&lt;100),"YES","NO")</f>
        <v>NO</v>
      </c>
      <c r="H198" s="1" t="s">
        <v>94</v>
      </c>
      <c r="J198" s="1">
        <f>J197+1</f>
        <v>194</v>
      </c>
      <c r="K198" s="1" t="s">
        <v>220</v>
      </c>
      <c r="L198" s="1" t="s">
        <v>127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26" t="s">
        <v>525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21685</v>
      </c>
      <c r="C199" s="3">
        <f>DATEDIF(B199,$C$4,"Y")</f>
        <v>58</v>
      </c>
      <c r="D199" s="1" t="s">
        <v>333</v>
      </c>
      <c r="E199" s="1" t="str">
        <f>IF(C199&lt;46,"YES","NO")</f>
        <v>NO</v>
      </c>
      <c r="F199" s="1" t="str">
        <f>IF(AND(C199&gt;45,C199&lt;66),"YES","NO")</f>
        <v>YES</v>
      </c>
      <c r="G199" s="1" t="str">
        <f>IF(AND(C199&gt;65,C199&lt;100),"YES","NO")</f>
        <v>NO</v>
      </c>
      <c r="H199" s="1" t="s">
        <v>429</v>
      </c>
      <c r="I199" s="1">
        <v>1</v>
      </c>
      <c r="J199" s="1">
        <f>J198+1</f>
        <v>195</v>
      </c>
      <c r="K199" s="1" t="s">
        <v>488</v>
      </c>
      <c r="L199" s="1" t="s">
        <v>1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4" t="s">
        <v>27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17333</v>
      </c>
      <c r="C200" s="3">
        <f>DATEDIF(B200,$C$4,"Y")</f>
        <v>69</v>
      </c>
      <c r="D200" s="1" t="s">
        <v>333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YES</v>
      </c>
      <c r="H200" s="1" t="s">
        <v>11</v>
      </c>
      <c r="I200" s="1">
        <v>1</v>
      </c>
      <c r="J200" s="1">
        <f>J199+1</f>
        <v>196</v>
      </c>
      <c r="K200" s="1" t="s">
        <v>13</v>
      </c>
      <c r="L200" s="1" t="s">
        <v>14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4"/>
      <c r="AV200" s="3">
        <f>IF(AU200="*",AT200*0.05,0)</f>
        <v>0</v>
      </c>
      <c r="AW200" s="7">
        <f>AT200+AV200</f>
        <v>0</v>
      </c>
      <c r="AX200" s="4" t="s">
        <v>27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1</v>
      </c>
      <c r="C201" s="3">
        <f>DATEDIF(B201,$C$4,"Y")</f>
        <v>117</v>
      </c>
      <c r="D201" s="1" t="s">
        <v>302</v>
      </c>
      <c r="E201" s="1" t="str">
        <f>IF(C201&lt;46,"YES","NO")</f>
        <v>NO</v>
      </c>
      <c r="F201" s="1" t="str">
        <f>IF(AND(C201&gt;45,C201&lt;66),"YES","NO")</f>
        <v>NO</v>
      </c>
      <c r="G201" s="1" t="str">
        <f>IF(AND(C201&gt;65,C201&lt;100),"YES","NO")</f>
        <v>NO</v>
      </c>
      <c r="J201" s="1">
        <f>J200+1</f>
        <v>197</v>
      </c>
      <c r="K201" s="1" t="s">
        <v>230</v>
      </c>
      <c r="L201" s="1" t="s">
        <v>229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4" t="s">
        <v>165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</v>
      </c>
      <c r="C202" s="3">
        <f>DATEDIF(B202,$C$4,"Y")</f>
        <v>117</v>
      </c>
      <c r="D202" s="1" t="s">
        <v>469</v>
      </c>
      <c r="E202" s="1" t="str">
        <f>IF(C202&lt;46,"YES","NO")</f>
        <v>NO</v>
      </c>
      <c r="F202" s="1" t="str">
        <f>IF(AND(C202&gt;45,C202&lt;66),"YES","NO")</f>
        <v>NO</v>
      </c>
      <c r="G202" s="1" t="str">
        <f>IF(AND(C202&gt;65,C202&lt;100),"YES","NO")</f>
        <v>NO</v>
      </c>
      <c r="J202" s="1">
        <f>J201+1</f>
        <v>198</v>
      </c>
      <c r="K202" s="1" t="s">
        <v>63</v>
      </c>
      <c r="L202" s="1" t="s">
        <v>172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26" t="s">
        <v>525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23453</v>
      </c>
      <c r="C203" s="3">
        <f>DATEDIF(B203,$C$4,"Y")</f>
        <v>53</v>
      </c>
      <c r="D203" s="12" t="s">
        <v>522</v>
      </c>
      <c r="E203" s="1" t="str">
        <f>IF(C203&lt;46,"YES","NO")</f>
        <v>NO</v>
      </c>
      <c r="F203" s="1" t="str">
        <f>IF(AND(C203&gt;45,C203&lt;66),"YES","NO")</f>
        <v>YES</v>
      </c>
      <c r="G203" s="1" t="str">
        <f>IF(AND(C203&gt;65,C203&lt;100),"YES","NO")</f>
        <v>NO</v>
      </c>
      <c r="H203" s="1" t="s">
        <v>213</v>
      </c>
      <c r="I203" s="1">
        <v>1</v>
      </c>
      <c r="J203" s="1">
        <f>J202+1</f>
        <v>199</v>
      </c>
      <c r="K203" s="1" t="s">
        <v>42</v>
      </c>
      <c r="L203" s="1" t="s">
        <v>197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26" t="s">
        <v>27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D204" s="1" t="s">
        <v>469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J204" s="1">
        <f>J203+1</f>
        <v>200</v>
      </c>
      <c r="K204" s="1" t="s">
        <v>43</v>
      </c>
      <c r="L204" s="1" t="s">
        <v>198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4" t="s">
        <v>161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20801</v>
      </c>
      <c r="C205" s="3">
        <f>DATEDIF(B205,$C$4,"Y")</f>
        <v>60</v>
      </c>
      <c r="D205" s="1" t="s">
        <v>297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51</v>
      </c>
      <c r="I205" s="1">
        <v>2</v>
      </c>
      <c r="J205" s="1">
        <f>J204+1</f>
        <v>201</v>
      </c>
      <c r="K205" s="1" t="s">
        <v>108</v>
      </c>
      <c r="L205" s="1" t="s">
        <v>88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4" t="s">
        <v>27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23332</v>
      </c>
      <c r="C206" s="3">
        <f>DATEDIF(B206,$C$4,"Y")</f>
        <v>53</v>
      </c>
      <c r="D206" s="1" t="s">
        <v>333</v>
      </c>
      <c r="E206" s="1" t="str">
        <f>IF(C206&lt;46,"YES","NO")</f>
        <v>NO</v>
      </c>
      <c r="F206" s="1" t="str">
        <f>IF(AND(C206&gt;45,C206&lt;66),"YES","NO")</f>
        <v>YES</v>
      </c>
      <c r="G206" s="1" t="str">
        <f>IF(AND(C206&gt;65,C206&lt;100),"YES","NO")</f>
        <v>NO</v>
      </c>
      <c r="H206" s="1" t="s">
        <v>11</v>
      </c>
      <c r="I206" s="1">
        <v>1</v>
      </c>
      <c r="J206" s="1">
        <f>J205+1</f>
        <v>202</v>
      </c>
      <c r="K206" s="1" t="s">
        <v>388</v>
      </c>
      <c r="L206" s="1" t="s">
        <v>491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4" t="s">
        <v>27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166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311</v>
      </c>
      <c r="L207" s="1" t="s">
        <v>310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4" t="s">
        <v>162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25605</v>
      </c>
      <c r="C208" s="3">
        <f>DATEDIF(B208,$C$4,"Y")</f>
        <v>47</v>
      </c>
      <c r="D208" s="1" t="s">
        <v>302</v>
      </c>
      <c r="E208" s="1" t="str">
        <f>IF(C208&lt;46,"YES","NO")</f>
        <v>NO</v>
      </c>
      <c r="F208" s="1" t="str">
        <f>IF(AND(C208&gt;45,C208&lt;66),"YES","NO")</f>
        <v>YES</v>
      </c>
      <c r="G208" s="1" t="str">
        <f>IF(AND(C208&gt;65,C208&lt;100),"YES","NO")</f>
        <v>NO</v>
      </c>
      <c r="H208" s="1" t="s">
        <v>183</v>
      </c>
      <c r="I208" s="1">
        <v>1</v>
      </c>
      <c r="J208" s="1">
        <f>J207+1</f>
        <v>204</v>
      </c>
      <c r="K208" s="1" t="s">
        <v>187</v>
      </c>
      <c r="L208" s="1" t="s">
        <v>515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4" t="s">
        <v>27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22982</v>
      </c>
      <c r="C209" s="3">
        <f>DATEDIF(B209,$C$4,"Y")</f>
        <v>54</v>
      </c>
      <c r="D209" s="1" t="s">
        <v>469</v>
      </c>
      <c r="E209" s="1" t="str">
        <f>IF(C209&lt;46,"YES","NO")</f>
        <v>NO</v>
      </c>
      <c r="F209" s="1" t="str">
        <f>IF(AND(C209&gt;45,C209&lt;66),"YES","NO")</f>
        <v>YES</v>
      </c>
      <c r="G209" s="1" t="str">
        <f>IF(AND(C209&gt;65,C209&lt;100),"YES","NO")</f>
        <v>NO</v>
      </c>
      <c r="H209" s="1" t="s">
        <v>213</v>
      </c>
      <c r="I209" s="1">
        <v>1</v>
      </c>
      <c r="J209" s="1">
        <f>J208+1</f>
        <v>205</v>
      </c>
      <c r="K209" s="1" t="s">
        <v>45</v>
      </c>
      <c r="L209" s="1" t="s">
        <v>202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26" t="s">
        <v>27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17936</v>
      </c>
      <c r="C210" s="3">
        <f>DATEDIF(B210,$C$4,"Y")</f>
        <v>68</v>
      </c>
      <c r="D210" s="1" t="s">
        <v>333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YES</v>
      </c>
      <c r="H210" s="1" t="s">
        <v>429</v>
      </c>
      <c r="I210" s="1">
        <v>2</v>
      </c>
      <c r="J210" s="1">
        <f>J209+1</f>
        <v>206</v>
      </c>
      <c r="K210" s="1" t="s">
        <v>140</v>
      </c>
      <c r="L210" s="1" t="s">
        <v>336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4" t="s">
        <v>27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1</v>
      </c>
      <c r="C211" s="3">
        <f>DATEDIF(B211,$C$4,"Y")</f>
        <v>117</v>
      </c>
      <c r="D211" s="1" t="s">
        <v>52</v>
      </c>
      <c r="E211" s="1" t="str">
        <f>IF(C211&lt;46,"YES","NO")</f>
        <v>NO</v>
      </c>
      <c r="F211" s="1" t="str">
        <f>IF(AND(C211&gt;45,C211&lt;66),"YES","NO")</f>
        <v>NO</v>
      </c>
      <c r="G211" s="1" t="str">
        <f>IF(AND(C211&gt;65,C211&lt;100),"YES","NO")</f>
        <v>NO</v>
      </c>
      <c r="H211" s="1" t="s">
        <v>196</v>
      </c>
      <c r="I211" s="1">
        <v>3</v>
      </c>
      <c r="J211" s="1">
        <f>J210+1</f>
        <v>207</v>
      </c>
      <c r="K211" s="1" t="s">
        <v>134</v>
      </c>
      <c r="L211" s="1" t="s">
        <v>93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26" t="s">
        <v>525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</v>
      </c>
      <c r="C212" s="3">
        <f>DATEDIF(B212,$C$4,"Y")</f>
        <v>117</v>
      </c>
      <c r="D212" s="1" t="s">
        <v>469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NO</v>
      </c>
      <c r="J212" s="1">
        <f>J211+1</f>
        <v>208</v>
      </c>
      <c r="K212" s="1" t="s">
        <v>76</v>
      </c>
      <c r="L212" s="1" t="s">
        <v>203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161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</v>
      </c>
      <c r="C213" s="3">
        <f>DATEDIF(B213,$C$4,"Y")</f>
        <v>117</v>
      </c>
      <c r="D213" s="1" t="s">
        <v>302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NO</v>
      </c>
      <c r="J213" s="1">
        <f>J212+1</f>
        <v>209</v>
      </c>
      <c r="K213" s="1" t="s">
        <v>223</v>
      </c>
      <c r="L213" s="1" t="s">
        <v>249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161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18446</v>
      </c>
      <c r="C214" s="3">
        <f>DATEDIF(B214,$C$4,"Y")</f>
        <v>66</v>
      </c>
      <c r="D214" s="1" t="s">
        <v>474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YES</v>
      </c>
      <c r="H214" s="1" t="s">
        <v>213</v>
      </c>
      <c r="I214" s="1">
        <v>1</v>
      </c>
      <c r="J214" s="1">
        <f>J213+1</f>
        <v>210</v>
      </c>
      <c r="K214" s="1" t="s">
        <v>47</v>
      </c>
      <c r="L214" s="1" t="s">
        <v>78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27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24026</v>
      </c>
      <c r="C215" s="3">
        <f>DATEDIF(B215,$C$4,"Y")</f>
        <v>51</v>
      </c>
      <c r="D215" s="12" t="s">
        <v>522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213</v>
      </c>
      <c r="I215" s="1">
        <v>1</v>
      </c>
      <c r="J215" s="1">
        <f>J214+1</f>
        <v>211</v>
      </c>
      <c r="K215" s="1" t="s">
        <v>48</v>
      </c>
      <c r="L215" s="1" t="s">
        <v>77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26" t="s">
        <v>27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16164</v>
      </c>
      <c r="C216" s="3">
        <f>DATEDIF(B216,$C$4,"Y")</f>
        <v>73</v>
      </c>
      <c r="D216" s="1" t="s">
        <v>333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YES</v>
      </c>
      <c r="H216" s="1" t="s">
        <v>34</v>
      </c>
      <c r="I216" s="1">
        <v>2</v>
      </c>
      <c r="J216" s="1">
        <f>J215+1</f>
        <v>212</v>
      </c>
      <c r="K216" s="1" t="s">
        <v>254</v>
      </c>
      <c r="L216" s="1" t="s">
        <v>378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27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1</v>
      </c>
      <c r="C217" s="3">
        <f>DATEDIF(B217,$C$4,"Y")</f>
        <v>117</v>
      </c>
      <c r="D217" s="1" t="s">
        <v>302</v>
      </c>
      <c r="E217" s="1" t="str">
        <f>IF(C217&lt;46,"YES","NO")</f>
        <v>NO</v>
      </c>
      <c r="F217" s="1" t="str">
        <f>IF(AND(C217&gt;45,C217&lt;66),"YES","NO")</f>
        <v>NO</v>
      </c>
      <c r="G217" s="1" t="str">
        <f>IF(AND(C217&gt;65,C217&lt;100),"YES","NO")</f>
        <v>NO</v>
      </c>
      <c r="H217" s="1" t="s">
        <v>94</v>
      </c>
      <c r="J217" s="1">
        <f>J216+1</f>
        <v>213</v>
      </c>
      <c r="K217" s="1" t="s">
        <v>356</v>
      </c>
      <c r="L217" s="1" t="s">
        <v>357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26" t="s">
        <v>525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1</v>
      </c>
      <c r="C218" s="3">
        <f>DATEDIF(B218,$C$4,"Y")</f>
        <v>117</v>
      </c>
      <c r="D218" s="1" t="s">
        <v>302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NO</v>
      </c>
      <c r="J218" s="1">
        <f>J217+1</f>
        <v>214</v>
      </c>
      <c r="K218" s="1" t="s">
        <v>424</v>
      </c>
      <c r="L218" s="1" t="s">
        <v>423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243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20309</v>
      </c>
      <c r="C219" s="3">
        <f>DATEDIF(B219,$C$4,"Y")</f>
        <v>61</v>
      </c>
      <c r="D219" s="1" t="s">
        <v>333</v>
      </c>
      <c r="E219" s="1" t="str">
        <f>IF(C219&lt;46,"YES","NO")</f>
        <v>NO</v>
      </c>
      <c r="F219" s="1" t="str">
        <f>IF(AND(C219&gt;45,C219&lt;66),"YES","NO")</f>
        <v>YES</v>
      </c>
      <c r="G219" s="1" t="str">
        <f>IF(AND(C219&gt;65,C219&lt;100),"YES","NO")</f>
        <v>NO</v>
      </c>
      <c r="H219" s="1" t="s">
        <v>34</v>
      </c>
      <c r="I219" s="1">
        <v>2</v>
      </c>
      <c r="J219" s="1">
        <f>J218+1</f>
        <v>215</v>
      </c>
      <c r="K219" s="1" t="s">
        <v>478</v>
      </c>
      <c r="L219" s="1" t="s">
        <v>294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27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21950</v>
      </c>
      <c r="C220" s="3">
        <f>DATEDIF(B220,$C$4,"Y")</f>
        <v>57</v>
      </c>
      <c r="D220" s="1" t="s">
        <v>333</v>
      </c>
      <c r="E220" s="1" t="str">
        <f>IF(C220&lt;46,"YES","NO")</f>
        <v>NO</v>
      </c>
      <c r="F220" s="1" t="str">
        <f>IF(AND(C220&gt;45,C220&lt;66),"YES","NO")</f>
        <v>YES</v>
      </c>
      <c r="G220" s="1" t="str">
        <f>IF(AND(C220&gt;65,C220&lt;100),"YES","NO")</f>
        <v>NO</v>
      </c>
      <c r="H220" s="1" t="s">
        <v>34</v>
      </c>
      <c r="I220" s="1">
        <v>2</v>
      </c>
      <c r="J220" s="1">
        <f>J219+1</f>
        <v>216</v>
      </c>
      <c r="K220" s="1" t="s">
        <v>375</v>
      </c>
      <c r="L220" s="1" t="s">
        <v>471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4" t="s">
        <v>27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23951</v>
      </c>
      <c r="C221" s="3">
        <f>DATEDIF(B221,$C$4,"Y")</f>
        <v>51</v>
      </c>
      <c r="D221" s="1" t="s">
        <v>302</v>
      </c>
      <c r="E221" s="1" t="str">
        <f>IF(C221&lt;46,"YES","NO")</f>
        <v>NO</v>
      </c>
      <c r="F221" s="1" t="str">
        <f>IF(AND(C221&gt;45,C221&lt;66),"YES","NO")</f>
        <v>YES</v>
      </c>
      <c r="G221" s="1" t="str">
        <f>IF(AND(C221&gt;65,C221&lt;100),"YES","NO")</f>
        <v>NO</v>
      </c>
      <c r="H221" s="1" t="s">
        <v>242</v>
      </c>
      <c r="I221" s="1">
        <v>2</v>
      </c>
      <c r="J221" s="1">
        <f>J220+1</f>
        <v>217</v>
      </c>
      <c r="K221" s="1" t="s">
        <v>426</v>
      </c>
      <c r="L221" s="1" t="s">
        <v>425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4" t="s">
        <v>27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19608</v>
      </c>
      <c r="C222" s="3">
        <f>DATEDIF(B222,$C$4,"Y")</f>
        <v>63</v>
      </c>
      <c r="D222" s="1" t="s">
        <v>333</v>
      </c>
      <c r="E222" s="1" t="str">
        <f>IF(C222&lt;46,"YES","NO")</f>
        <v>NO</v>
      </c>
      <c r="F222" s="1" t="str">
        <f>IF(AND(C222&gt;45,C222&lt;66),"YES","NO")</f>
        <v>YES</v>
      </c>
      <c r="G222" s="1" t="str">
        <f>IF(AND(C222&gt;65,C222&lt;100),"YES","NO")</f>
        <v>NO</v>
      </c>
      <c r="H222" s="1" t="s">
        <v>213</v>
      </c>
      <c r="I222" s="1">
        <v>1</v>
      </c>
      <c r="J222" s="1">
        <f>J221+1</f>
        <v>218</v>
      </c>
      <c r="K222" s="1" t="s">
        <v>313</v>
      </c>
      <c r="L222" s="1" t="s">
        <v>314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4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</v>
      </c>
      <c r="C223" s="3">
        <f>DATEDIF(B223,$C$4,"Y")</f>
        <v>117</v>
      </c>
      <c r="D223" s="1" t="s">
        <v>333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J223" s="1">
        <f>J222+1</f>
        <v>219</v>
      </c>
      <c r="K223" s="1" t="s">
        <v>328</v>
      </c>
      <c r="L223" s="1" t="s">
        <v>329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4" t="s">
        <v>163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16151</v>
      </c>
      <c r="C224" s="3">
        <f>DATEDIF(B224,$C$4,"Y")</f>
        <v>73</v>
      </c>
      <c r="D224" s="1" t="s">
        <v>333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YES</v>
      </c>
      <c r="H224" s="1" t="s">
        <v>428</v>
      </c>
      <c r="I224" s="1">
        <v>2</v>
      </c>
      <c r="J224" s="1">
        <f>J223+1</f>
        <v>220</v>
      </c>
      <c r="K224" s="1" t="s">
        <v>489</v>
      </c>
      <c r="L224" s="1" t="s">
        <v>490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9"/>
      <c r="AV224" s="3">
        <f>IF(AU224="*",AT224*0.05,0)</f>
        <v>0</v>
      </c>
      <c r="AW224" s="7">
        <f>AT224+AV224</f>
        <v>0</v>
      </c>
      <c r="AX224" s="4" t="s">
        <v>27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23702</v>
      </c>
      <c r="C225" s="3">
        <f>DATEDIF(B225,$C$4,"Y")</f>
        <v>52</v>
      </c>
      <c r="D225" s="1" t="s">
        <v>333</v>
      </c>
      <c r="E225" s="1" t="str">
        <f>IF(C225&lt;46,"YES","NO")</f>
        <v>NO</v>
      </c>
      <c r="F225" s="1" t="str">
        <f>IF(AND(C225&gt;45,C225&lt;66),"YES","NO")</f>
        <v>YES</v>
      </c>
      <c r="G225" s="1" t="str">
        <f>IF(AND(C225&gt;65,C225&lt;100),"YES","NO")</f>
        <v>NO</v>
      </c>
      <c r="H225" s="1" t="s">
        <v>11</v>
      </c>
      <c r="I225" s="1">
        <v>1</v>
      </c>
      <c r="J225" s="1">
        <f>J224+1</f>
        <v>221</v>
      </c>
      <c r="K225" s="1" t="s">
        <v>387</v>
      </c>
      <c r="L225" s="1" t="s">
        <v>74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4" t="s">
        <v>27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</v>
      </c>
      <c r="C226" s="3">
        <f>DATEDIF(B226,$C$4,"Y")</f>
        <v>117</v>
      </c>
      <c r="D226" s="1" t="s">
        <v>302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NO</v>
      </c>
      <c r="H226" s="1" t="s">
        <v>94</v>
      </c>
      <c r="J226" s="1">
        <f>J225+1</f>
        <v>222</v>
      </c>
      <c r="K226" s="1" t="s">
        <v>358</v>
      </c>
      <c r="L226" s="1" t="s">
        <v>359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525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1</v>
      </c>
      <c r="C227" s="3">
        <f>DATEDIF(B227,$C$4,"Y")</f>
        <v>117</v>
      </c>
      <c r="D227" s="1" t="s">
        <v>302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NO</v>
      </c>
      <c r="J227" s="1">
        <f>J226+1</f>
        <v>223</v>
      </c>
      <c r="K227" s="1" t="s">
        <v>284</v>
      </c>
      <c r="L227" s="1" t="s">
        <v>480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4" t="s">
        <v>162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1</v>
      </c>
      <c r="C228" s="3">
        <f>DATEDIF(B228,$C$4,"Y")</f>
        <v>117</v>
      </c>
      <c r="D228" s="1" t="s">
        <v>302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NO</v>
      </c>
      <c r="J228" s="1">
        <f>J227+1</f>
        <v>224</v>
      </c>
      <c r="K228" s="1" t="s">
        <v>113</v>
      </c>
      <c r="L228" s="1" t="s">
        <v>114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161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25682</v>
      </c>
      <c r="C229" s="3">
        <f>DATEDIF(B229,$C$4,"Y")</f>
        <v>47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YES</v>
      </c>
      <c r="G229" s="1" t="str">
        <f>IF(AND(C229&gt;65,C229&lt;100),"YES","NO")</f>
        <v>NO</v>
      </c>
      <c r="H229" s="1" t="s">
        <v>34</v>
      </c>
      <c r="I229" s="1">
        <v>2</v>
      </c>
      <c r="J229" s="1">
        <f>J228+1</f>
        <v>225</v>
      </c>
      <c r="K229" s="1" t="s">
        <v>510</v>
      </c>
      <c r="L229" s="1" t="s">
        <v>293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4" t="s">
        <v>27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333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H230" s="1" t="s">
        <v>94</v>
      </c>
      <c r="J230" s="1">
        <f>J229+1</f>
        <v>226</v>
      </c>
      <c r="K230" s="1" t="s">
        <v>245</v>
      </c>
      <c r="L230" s="1" t="s">
        <v>244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26" t="s">
        <v>525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1</v>
      </c>
      <c r="C231" s="3">
        <f>DATEDIF(B231,$C$4,"Y")</f>
        <v>117</v>
      </c>
      <c r="D231" s="1" t="s">
        <v>333</v>
      </c>
      <c r="E231" s="1" t="str">
        <f>IF(C231&lt;46,"YES","NO")</f>
        <v>NO</v>
      </c>
      <c r="F231" s="1" t="str">
        <f>IF(AND(C231&gt;45,C231&lt;66),"YES","NO")</f>
        <v>NO</v>
      </c>
      <c r="G231" s="1" t="str">
        <f>IF(AND(C231&gt;65,C231&lt;100),"YES","NO")</f>
        <v>NO</v>
      </c>
      <c r="J231" s="1">
        <f>J230+1</f>
        <v>227</v>
      </c>
      <c r="K231" s="1" t="s">
        <v>284</v>
      </c>
      <c r="L231" s="1" t="s">
        <v>456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164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1</v>
      </c>
      <c r="C232" s="3">
        <f>DATEDIF(B232,$C$4,"Y")</f>
        <v>117</v>
      </c>
      <c r="D232" s="1" t="s">
        <v>333</v>
      </c>
      <c r="E232" s="1" t="str">
        <f>IF(C232&lt;46,"YES","NO")</f>
        <v>NO</v>
      </c>
      <c r="F232" s="1" t="str">
        <f>IF(AND(C232&gt;45,C232&lt;66),"YES","NO")</f>
        <v>NO</v>
      </c>
      <c r="G232" s="1" t="str">
        <f>IF(AND(C232&gt;65,C232&lt;100),"YES","NO")</f>
        <v>NO</v>
      </c>
      <c r="H232" s="1" t="s">
        <v>94</v>
      </c>
      <c r="J232" s="1">
        <f>J231+1</f>
        <v>228</v>
      </c>
      <c r="K232" s="1" t="s">
        <v>70</v>
      </c>
      <c r="L232" s="1" t="s">
        <v>69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26" t="s">
        <v>525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1</v>
      </c>
      <c r="C233" s="3">
        <f>DATEDIF(B233,$C$4,"Y")</f>
        <v>117</v>
      </c>
      <c r="D233" s="1" t="s">
        <v>333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J233" s="1">
        <f>J232+1</f>
        <v>229</v>
      </c>
      <c r="K233" s="1" t="s">
        <v>458</v>
      </c>
      <c r="L233" s="1" t="s">
        <v>457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162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</v>
      </c>
      <c r="C234" s="3">
        <f>DATEDIF(B234,$C$4,"Y")</f>
        <v>117</v>
      </c>
      <c r="D234" s="1" t="s">
        <v>333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H234" s="1" t="s">
        <v>94</v>
      </c>
      <c r="J234" s="1">
        <f>J233+1</f>
        <v>230</v>
      </c>
      <c r="K234" s="1" t="s">
        <v>72</v>
      </c>
      <c r="L234" s="1" t="s">
        <v>71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26" t="s">
        <v>525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302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117</v>
      </c>
      <c r="L235" s="1" t="s">
        <v>118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4" t="s">
        <v>162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23815</v>
      </c>
      <c r="C236" s="3">
        <f>DATEDIF(B236,$C$4,"Y")</f>
        <v>52</v>
      </c>
      <c r="D236" s="1" t="s">
        <v>333</v>
      </c>
      <c r="E236" s="1" t="str">
        <f>IF(C236&lt;46,"YES","NO")</f>
        <v>NO</v>
      </c>
      <c r="F236" s="1" t="str">
        <f>IF(AND(C236&gt;45,C236&lt;66),"YES","NO")</f>
        <v>YES</v>
      </c>
      <c r="G236" s="1" t="str">
        <f>IF(AND(C236&gt;65,C236&lt;100),"YES","NO")</f>
        <v>NO</v>
      </c>
      <c r="H236" s="1" t="s">
        <v>183</v>
      </c>
      <c r="I236" s="1">
        <v>1</v>
      </c>
      <c r="J236" s="1">
        <f>J235+1</f>
        <v>232</v>
      </c>
      <c r="K236" s="1" t="s">
        <v>123</v>
      </c>
      <c r="L236" s="1" t="s">
        <v>124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4" t="s">
        <v>27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1</v>
      </c>
      <c r="C237" s="3">
        <f>DATEDIF(B237,$C$4,"Y")</f>
        <v>117</v>
      </c>
      <c r="D237" s="1" t="s">
        <v>302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NO</v>
      </c>
      <c r="J237" s="1">
        <f>J236+1</f>
        <v>233</v>
      </c>
      <c r="K237" s="1" t="s">
        <v>119</v>
      </c>
      <c r="L237" s="1" t="s">
        <v>120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4" t="s">
        <v>165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20535</v>
      </c>
      <c r="C238" s="3">
        <f>DATEDIF(B238,$C$4,"Y")</f>
        <v>61</v>
      </c>
      <c r="D238" s="1" t="s">
        <v>333</v>
      </c>
      <c r="E238" s="1" t="str">
        <f>IF(C238&lt;46,"YES","NO")</f>
        <v>NO</v>
      </c>
      <c r="F238" s="1" t="str">
        <f>IF(AND(C238&gt;45,C238&lt;66),"YES","NO")</f>
        <v>YES</v>
      </c>
      <c r="G238" s="1" t="str">
        <f>IF(AND(C238&gt;65,C238&lt;100),"YES","NO")</f>
        <v>NO</v>
      </c>
      <c r="H238" s="1" t="s">
        <v>332</v>
      </c>
      <c r="I238" s="1">
        <v>2</v>
      </c>
      <c r="J238" s="1">
        <f>J237+1</f>
        <v>234</v>
      </c>
      <c r="K238" s="1" t="s">
        <v>342</v>
      </c>
      <c r="L238" s="1" t="s">
        <v>439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9"/>
      <c r="AV238" s="3">
        <f>IF(AU238="*",AT238*0.05,0)</f>
        <v>0</v>
      </c>
      <c r="AW238" s="7">
        <f>AT238+AV238</f>
        <v>0</v>
      </c>
      <c r="AX238" s="4" t="s">
        <v>27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52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H239" s="1" t="s">
        <v>94</v>
      </c>
      <c r="J239" s="1">
        <f>J238+1</f>
        <v>235</v>
      </c>
      <c r="K239" s="1" t="s">
        <v>395</v>
      </c>
      <c r="L239" s="1" t="s">
        <v>272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26" t="s">
        <v>525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233</v>
      </c>
      <c r="L240" s="1" t="s">
        <v>232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165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1</v>
      </c>
      <c r="C241" s="3">
        <f>DATEDIF(B241,$C$4,"Y")</f>
        <v>117</v>
      </c>
      <c r="D241" s="1" t="s">
        <v>333</v>
      </c>
      <c r="E241" s="1" t="str">
        <f>IF(C241&lt;46,"YES","NO")</f>
        <v>NO</v>
      </c>
      <c r="F241" s="1" t="str">
        <f>IF(AND(C241&gt;45,C241&lt;66),"YES","NO")</f>
        <v>NO</v>
      </c>
      <c r="G241" s="1" t="str">
        <f>IF(AND(C241&gt;65,C241&lt;100),"YES","NO")</f>
        <v>NO</v>
      </c>
      <c r="J241" s="1">
        <f>J240+1</f>
        <v>237</v>
      </c>
      <c r="K241" s="1" t="s">
        <v>281</v>
      </c>
      <c r="L241" s="1" t="s">
        <v>459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4" t="s">
        <v>162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16723</v>
      </c>
      <c r="C242" s="3">
        <f>DATEDIF(B242,$C$4,"Y")</f>
        <v>71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YES</v>
      </c>
      <c r="H242" s="1" t="s">
        <v>475</v>
      </c>
      <c r="I242" s="1">
        <v>2</v>
      </c>
      <c r="J242" s="1">
        <f>J241+1</f>
        <v>238</v>
      </c>
      <c r="K242" s="1" t="s">
        <v>62</v>
      </c>
      <c r="L242" s="1" t="s">
        <v>99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4" t="s">
        <v>27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20033</v>
      </c>
      <c r="C243" s="3">
        <f>DATEDIF(B243,$C$4,"Y")</f>
        <v>62</v>
      </c>
      <c r="D243" s="1" t="s">
        <v>333</v>
      </c>
      <c r="E243" s="1" t="str">
        <f>IF(C243&lt;46,"YES","NO")</f>
        <v>NO</v>
      </c>
      <c r="F243" s="1" t="str">
        <f>IF(AND(C243&gt;45,C243&lt;66),"YES","NO")</f>
        <v>YES</v>
      </c>
      <c r="G243" s="1" t="str">
        <f>IF(AND(C243&gt;65,C243&lt;100),"YES","NO")</f>
        <v>NO</v>
      </c>
      <c r="H243" s="1" t="s">
        <v>427</v>
      </c>
      <c r="I243" s="1">
        <v>1</v>
      </c>
      <c r="J243" s="1">
        <f>J242+1</f>
        <v>239</v>
      </c>
      <c r="K243" s="1" t="s">
        <v>379</v>
      </c>
      <c r="L243" s="1" t="s">
        <v>487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27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H244" s="1" t="s">
        <v>94</v>
      </c>
      <c r="J244" s="1">
        <f>J243+1</f>
        <v>240</v>
      </c>
      <c r="K244" s="1" t="s">
        <v>129</v>
      </c>
      <c r="L244" s="1" t="s">
        <v>130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27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22344</v>
      </c>
      <c r="C245" s="3">
        <f>DATEDIF(B245,$C$4,"Y")</f>
        <v>56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YES</v>
      </c>
      <c r="G245" s="1" t="str">
        <f>IF(AND(C245&gt;65,C245&lt;100),"YES","NO")</f>
        <v>NO</v>
      </c>
      <c r="H245" s="1" t="s">
        <v>429</v>
      </c>
      <c r="I245" s="1">
        <v>2</v>
      </c>
      <c r="J245" s="1">
        <f>J244+1</f>
        <v>241</v>
      </c>
      <c r="K245" s="1" t="s">
        <v>465</v>
      </c>
      <c r="L245" s="1" t="s">
        <v>466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24" t="s">
        <v>27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</v>
      </c>
      <c r="C246" s="3">
        <f>DATEDIF(B246,$C$4,"Y")</f>
        <v>117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H246" s="1" t="s">
        <v>94</v>
      </c>
      <c r="J246" s="1">
        <f>J245+1</f>
        <v>242</v>
      </c>
      <c r="K246" s="1" t="s">
        <v>246</v>
      </c>
      <c r="L246" s="1" t="s">
        <v>247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4" t="s">
        <v>27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1</v>
      </c>
      <c r="C247" s="3">
        <f>DATEDIF(B247,$C$4,"Y")</f>
        <v>117</v>
      </c>
      <c r="D247" s="1" t="s">
        <v>333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H247" s="1" t="s">
        <v>94</v>
      </c>
      <c r="J247" s="1">
        <f>J246+1</f>
        <v>243</v>
      </c>
      <c r="K247" s="1" t="s">
        <v>256</v>
      </c>
      <c r="L247" s="1" t="s">
        <v>255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27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1</v>
      </c>
      <c r="C248" s="3">
        <f>DATEDIF(B248,$C$4,"Y")</f>
        <v>117</v>
      </c>
      <c r="D248" s="1" t="s">
        <v>333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H248" s="1" t="s">
        <v>94</v>
      </c>
      <c r="J248" s="1">
        <f>J247+1</f>
        <v>244</v>
      </c>
      <c r="K248" s="1" t="s">
        <v>236</v>
      </c>
      <c r="L248" s="1" t="s">
        <v>237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27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15459</v>
      </c>
      <c r="C249" s="3">
        <f>DATEDIF(B249,$C$4,"Y")</f>
        <v>75</v>
      </c>
      <c r="D249" s="1" t="s">
        <v>333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YES</v>
      </c>
      <c r="H249" s="1" t="s">
        <v>213</v>
      </c>
      <c r="I249" s="1">
        <v>1</v>
      </c>
      <c r="J249" s="1">
        <f>J248+1</f>
        <v>245</v>
      </c>
      <c r="K249" s="1" t="s">
        <v>276</v>
      </c>
      <c r="L249" s="1" t="s">
        <v>170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27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19070</v>
      </c>
      <c r="C250" s="3">
        <f>DATEDIF(B250,$C$4,"Y")</f>
        <v>65</v>
      </c>
      <c r="D250" s="1" t="s">
        <v>469</v>
      </c>
      <c r="E250" s="1" t="str">
        <f>IF(C250&lt;46,"YES","NO")</f>
        <v>NO</v>
      </c>
      <c r="F250" s="1" t="str">
        <f>IF(AND(C250&gt;45,C250&lt;66),"YES","NO")</f>
        <v>YES</v>
      </c>
      <c r="G250" s="1" t="str">
        <f>IF(AND(C250&gt;65,C250&lt;100),"YES","NO")</f>
        <v>NO</v>
      </c>
      <c r="H250" s="1" t="s">
        <v>11</v>
      </c>
      <c r="I250" s="1">
        <v>1</v>
      </c>
      <c r="J250" s="1">
        <f>J249+1</f>
        <v>246</v>
      </c>
      <c r="K250" s="1" t="s">
        <v>192</v>
      </c>
      <c r="L250" s="1" t="s">
        <v>186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4" t="s">
        <v>27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24477</v>
      </c>
      <c r="C251" s="3">
        <f>DATEDIF(B251,$C$4,"Y")</f>
        <v>50</v>
      </c>
      <c r="D251" s="1" t="s">
        <v>333</v>
      </c>
      <c r="E251" s="1" t="str">
        <f>IF(C251&lt;46,"YES","NO")</f>
        <v>NO</v>
      </c>
      <c r="F251" s="1" t="str">
        <f>IF(AND(C251&gt;45,C251&lt;66),"YES","NO")</f>
        <v>YES</v>
      </c>
      <c r="G251" s="1" t="str">
        <f>IF(AND(C251&gt;65,C251&lt;100),"YES","NO")</f>
        <v>NO</v>
      </c>
      <c r="H251" s="1" t="s">
        <v>11</v>
      </c>
      <c r="I251" s="1">
        <v>1</v>
      </c>
      <c r="J251" s="1">
        <f>J250+1</f>
        <v>247</v>
      </c>
      <c r="K251" s="1" t="s">
        <v>275</v>
      </c>
      <c r="L251" s="1" t="s">
        <v>141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27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/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/>
      <c r="I252" s="1"/>
      <c r="J252" s="1">
        <f>J251+1</f>
        <v>248</v>
      </c>
      <c r="K252" s="1" t="s">
        <v>18</v>
      </c>
      <c r="L252" s="1" t="s">
        <v>17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27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19645</v>
      </c>
      <c r="C253" s="3">
        <f>DATEDIF(B253,$C$4,"Y")</f>
        <v>63</v>
      </c>
      <c r="D253" s="1" t="s">
        <v>50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183</v>
      </c>
      <c r="I253" s="1">
        <v>1</v>
      </c>
      <c r="J253" s="1">
        <f>J252+1</f>
        <v>249</v>
      </c>
      <c r="K253" s="1" t="s">
        <v>312</v>
      </c>
      <c r="L253" s="1" t="s">
        <v>391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27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22137</v>
      </c>
      <c r="C254" s="3">
        <f>DATEDIF(B254,$C$4,"Y")</f>
        <v>56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YES</v>
      </c>
      <c r="G254" s="1" t="str">
        <f>IF(AND(C254&gt;65,C254&lt;100),"YES","NO")</f>
        <v>NO</v>
      </c>
      <c r="H254" s="1" t="s">
        <v>183</v>
      </c>
      <c r="I254" s="1">
        <v>1</v>
      </c>
      <c r="J254" s="1">
        <f>J253+1</f>
        <v>250</v>
      </c>
      <c r="K254" s="1" t="s">
        <v>125</v>
      </c>
      <c r="L254" s="1" t="s">
        <v>126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/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/>
      <c r="I255" s="1"/>
      <c r="J255" s="1">
        <f>J254+1</f>
        <v>251</v>
      </c>
      <c r="K255" s="1" t="s">
        <v>60</v>
      </c>
      <c r="L255" s="1" t="s">
        <v>373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23675</v>
      </c>
      <c r="C256" s="3">
        <f>DATEDIF(B256,$C$4,"Y")</f>
        <v>52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YES</v>
      </c>
      <c r="G256" s="1" t="str">
        <f>IF(AND(C256&gt;65,C256&lt;100),"YES","NO")</f>
        <v>NO</v>
      </c>
      <c r="H256" s="1" t="s">
        <v>183</v>
      </c>
      <c r="I256" s="1">
        <v>1</v>
      </c>
      <c r="J256" s="1">
        <f>J255+1</f>
        <v>252</v>
      </c>
      <c r="K256" s="1" t="s">
        <v>35</v>
      </c>
      <c r="L256" s="1" t="s">
        <v>210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20302</v>
      </c>
      <c r="C257" s="3">
        <f>DATEDIF(B257,$C$4,"Y")</f>
        <v>61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YES</v>
      </c>
      <c r="G257" s="1" t="str">
        <f>IF(AND(C257&gt;65,C257&lt;100),"YES","NO")</f>
        <v>NO</v>
      </c>
      <c r="H257" s="1" t="s">
        <v>213</v>
      </c>
      <c r="I257" s="1">
        <v>1</v>
      </c>
      <c r="J257" s="1">
        <f>J256+1</f>
        <v>253</v>
      </c>
      <c r="K257" s="1" t="s">
        <v>248</v>
      </c>
      <c r="L257" s="1" t="s">
        <v>374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21068</v>
      </c>
      <c r="C258" s="3">
        <f>DATEDIF(B258,$C$4,"Y")</f>
        <v>59</v>
      </c>
      <c r="D258" s="1" t="s">
        <v>333</v>
      </c>
      <c r="E258" s="1" t="str">
        <f>IF(C258&lt;46,"YES","NO")</f>
        <v>NO</v>
      </c>
      <c r="F258" s="1" t="str">
        <f>IF(AND(C258&gt;45,C258&lt;66),"YES","NO")</f>
        <v>YES</v>
      </c>
      <c r="G258" s="1" t="str">
        <f>IF(AND(C258&gt;65,C258&lt;100),"YES","NO")</f>
        <v>NO</v>
      </c>
      <c r="H258" s="1" t="s">
        <v>242</v>
      </c>
      <c r="I258" s="1">
        <v>2</v>
      </c>
      <c r="J258" s="1">
        <f>J257+1</f>
        <v>254</v>
      </c>
      <c r="K258" s="1" t="s">
        <v>174</v>
      </c>
      <c r="L258" s="1" t="s">
        <v>12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/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/>
      <c r="I259" s="1"/>
      <c r="J259" s="1">
        <f>J258+1</f>
        <v>255</v>
      </c>
      <c r="K259" s="1" t="s">
        <v>84</v>
      </c>
      <c r="L259" s="1" t="s">
        <v>0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</v>
      </c>
      <c r="C260" s="3">
        <f>DATEDIF(B260,$C$4,"Y")</f>
        <v>117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J260" s="1">
        <f>J259+1</f>
        <v>256</v>
      </c>
      <c r="K260" s="1" t="s">
        <v>189</v>
      </c>
      <c r="L260" s="1" t="s">
        <v>188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</v>
      </c>
      <c r="C261" s="3">
        <f>DATEDIF(B261,$C$4,"Y")</f>
        <v>117</v>
      </c>
      <c r="D261" s="1"/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NO</v>
      </c>
      <c r="H261" s="1"/>
      <c r="I261" s="1"/>
      <c r="J261" s="1">
        <f>J260+1</f>
        <v>257</v>
      </c>
      <c r="K261" s="1" t="s">
        <v>7</v>
      </c>
      <c r="L261" s="1" t="s">
        <v>299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</v>
      </c>
      <c r="C262" s="3">
        <f>DATEDIF(B262,$C$4,"Y")</f>
        <v>117</v>
      </c>
      <c r="D262" s="1"/>
      <c r="E262" s="1" t="str">
        <f>IF(C262&lt;46,"YES","NO")</f>
        <v>NO</v>
      </c>
      <c r="F262" s="1" t="str">
        <f>IF(AND(C262&gt;45,C262&lt;66),"YES","NO")</f>
        <v>NO</v>
      </c>
      <c r="G262" s="1" t="str">
        <f>IF(AND(C262&gt;65,C262&lt;100),"YES","NO")</f>
        <v>NO</v>
      </c>
      <c r="H262" s="1"/>
      <c r="I262" s="1"/>
      <c r="J262" s="1">
        <f>J261+1</f>
        <v>258</v>
      </c>
      <c r="K262" s="1" t="s">
        <v>156</v>
      </c>
      <c r="L262" s="1" t="s">
        <v>204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</v>
      </c>
      <c r="C263" s="3">
        <f>DATEDIF(B263,$C$4,"Y")</f>
        <v>117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191</v>
      </c>
      <c r="L263" s="1" t="s">
        <v>105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</v>
      </c>
      <c r="C264" s="3">
        <f>DATEDIF(B264,$C$4,"Y")</f>
        <v>117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386</v>
      </c>
      <c r="L264" s="1" t="s">
        <v>64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</v>
      </c>
      <c r="C265" s="3">
        <f>DATEDIF(B265,$C$4,"Y")</f>
        <v>117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J265" s="1">
        <f>J264+1</f>
        <v>261</v>
      </c>
      <c r="K265" s="1" t="s">
        <v>386</v>
      </c>
      <c r="L265" s="1" t="s">
        <v>484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1</v>
      </c>
      <c r="C266" s="3">
        <f>DATEDIF(B266,$C$4,"Y")</f>
        <v>117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392</v>
      </c>
      <c r="L266" s="1" t="s">
        <v>393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154</v>
      </c>
      <c r="L267" s="1" t="s">
        <v>153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1</v>
      </c>
      <c r="C268" s="3">
        <f>DATEDIF(B268,$C$4,"Y")</f>
        <v>117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386</v>
      </c>
      <c r="L268" s="1" t="s">
        <v>394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1</v>
      </c>
      <c r="C269" s="3">
        <f>DATEDIF(B269,$C$4,"Y")</f>
        <v>117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382</v>
      </c>
      <c r="L269" s="1" t="s">
        <v>383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</v>
      </c>
      <c r="C270" s="3">
        <f>DATEDIF(B270,$C$4,"Y")</f>
        <v>117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384</v>
      </c>
      <c r="L270" s="1" t="s">
        <v>385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386</v>
      </c>
      <c r="L271" s="1" t="s">
        <v>151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464</v>
      </c>
      <c r="L272" s="1" t="s">
        <v>101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386</v>
      </c>
      <c r="L273" s="1" t="s">
        <v>155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375</v>
      </c>
      <c r="L274" s="1" t="s">
        <v>36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174</v>
      </c>
      <c r="L275" s="1" t="s">
        <v>437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</sheetData>
  <sheetProtection/>
  <autoFilter ref="A4:BP1002">
    <sortState ref="A5:BP275">
      <sortCondition descending="1" sortBy="value" ref="AW5:AW275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D5" sqref="D5"/>
    </sheetView>
  </sheetViews>
  <sheetFormatPr defaultColWidth="9.33203125" defaultRowHeight="11.25"/>
  <cols>
    <col min="2" max="2" width="10.5" style="0" bestFit="1" customWidth="1"/>
  </cols>
  <sheetData>
    <row r="2" spans="2:3" ht="9.75">
      <c r="B2" s="37" t="s">
        <v>262</v>
      </c>
      <c r="C2" s="38">
        <v>2031</v>
      </c>
    </row>
    <row r="3" spans="2:3" ht="9.75">
      <c r="B3" s="37" t="s">
        <v>185</v>
      </c>
      <c r="C3" s="38">
        <v>1826</v>
      </c>
    </row>
    <row r="4" spans="2:3" ht="9.75">
      <c r="B4" s="37" t="s">
        <v>261</v>
      </c>
      <c r="C4" s="38">
        <v>1314</v>
      </c>
    </row>
    <row r="5" spans="2:3" ht="9.75">
      <c r="B5" s="37" t="s">
        <v>316</v>
      </c>
      <c r="C5" s="38">
        <v>6578</v>
      </c>
    </row>
    <row r="6" spans="2:3" ht="9.75">
      <c r="B6" s="37" t="s">
        <v>184</v>
      </c>
      <c r="C6" s="38">
        <v>6392</v>
      </c>
    </row>
    <row r="7" spans="2:3" ht="9.75">
      <c r="B7" s="37" t="s">
        <v>260</v>
      </c>
      <c r="C7" s="38">
        <v>5489</v>
      </c>
    </row>
    <row r="8" spans="2:3" ht="9.75">
      <c r="B8" s="37" t="s">
        <v>259</v>
      </c>
      <c r="C8" s="38">
        <v>3307</v>
      </c>
    </row>
    <row r="9" spans="2:3" ht="9.75">
      <c r="B9" s="37" t="s">
        <v>292</v>
      </c>
      <c r="C9" s="38">
        <v>1783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2017-05-15T18:36:16Z</dcterms:modified>
  <cp:category/>
  <cp:version/>
  <cp:contentType/>
  <cp:contentStatus/>
</cp:coreProperties>
</file>